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675" documentId="120_S{2AC9BD13-BADA-5192-A53E-5A8FF88502F6}" xr6:coauthVersionLast="47" xr6:coauthVersionMax="47" xr10:uidLastSave="{05344C32-C3D3-41BD-B62F-64C7DDE5B41D}"/>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31" i="1"/>
  <c r="G31" i="1"/>
  <c r="I31" i="1"/>
  <c r="J31" i="1"/>
  <c r="L31" i="1"/>
  <c r="B32" i="1"/>
  <c r="G32" i="1"/>
  <c r="I32" i="1"/>
  <c r="J32" i="1"/>
  <c r="L32" i="1"/>
  <c r="B33" i="1"/>
  <c r="G33" i="1"/>
  <c r="I33" i="1"/>
  <c r="J33" i="1"/>
  <c r="L3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<sst xmlns="http://schemas.openxmlformats.org/spreadsheetml/2006/main" count="180277" uniqueCount="39121">
  <si>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</si>
  <si>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</si>
  <si>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</si>
  <si>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</si>
  <si>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</si>
  <si>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</si>
  <si>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</si>
  <si>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</si>
  <si>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</si>
  <si>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</si>
  <si>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</si>
  <si>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</si>
  <si>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</si>
  <si>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</si>
  <si>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</si>
  <si>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</si>
  <si>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</si>
  <si>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</si>
  <si>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</si>
  <si>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</si>
  <si>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</si>
  <si>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</si>
  <si>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</si>
  <si>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</si>
  <si>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</si>
  <si>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</si>
  <si>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</si>
  <si>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</si>
  <si>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</si>
  <si>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</si>
  <si>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</si>
  <si>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</si>
  <si>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</si>
  <si>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</si>
  <si>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</si>
  <si>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</si>
  <si>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</si>
  <si>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</si>
  <si>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</si>
  <si>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</si>
  <si>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</si>
  <si>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</si>
  <si>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</si>
  <si>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</si>
  <si>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</si>
  <si>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</si>
  <si>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</si>
  <si>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</si>
  <si>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</si>
  <si>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</si>
  <si>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</si>
  <si>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</si>
  <si>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</si>
  <si>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</si>
  <si>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</si>
  <si>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</si>
  <si>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</si>
  <si>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</si>
  <si>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</si>
  <si>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</si>
  <si>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</si>
  <si>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</si>
  <si>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</si>
  <si>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</si>
  <si>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</si>
  <si>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</si>
  <si>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</si>
  <si>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</si>
  <si>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</si>
  <si>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</si>
  <si>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</si>
  <si>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</si>
  <si>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</si>
  <si>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</si>
  <si>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</si>
  <si>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</si>
  <si>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</si>
  <si>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</si>
  <si>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</si>
  <si>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</si>
  <si>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</si>
  <si>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</si>
  <si>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</si>
  <si>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</si>
  <si>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</si>
  <si>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</si>
  <si>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</si>
  <si>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</si>
  <si>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</si>
  <si>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</si>
  <si>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</si>
  <si>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</si>
  <si>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</si>
  <si>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</si>
  <si>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</si>
  <si>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</si>
  <si>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</si>
  <si>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</si>
  <si>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</si>
  <si>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</si>
  <si>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</si>
  <si>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</si>
  <si>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</si>
  <si>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</si>
  <si>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</si>
  <si>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</si>
  <si>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</si>
  <si>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</si>
  <si>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</si>
  <si>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</si>
  <si>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</si>
  <si>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</si>
  <si>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</si>
  <si>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</si>
  <si>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</si>
  <si>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</si>
  <si>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</si>
  <si>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</si>
  <si>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</si>
  <si>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</si>
  <si>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</si>
  <si>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</si>
  <si>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</si>
  <si>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</si>
  <si>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</si>
  <si>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</si>
  <si>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</si>
  <si>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</si>
  <si>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</si>
  <si>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</si>
  <si>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</si>
  <si>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</si>
  <si>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</si>
  <si>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</si>
  <si>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</si>
  <si>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</si>
  <si>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</si>
  <si>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</si>
  <si>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</si>
  <si>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</si>
  <si>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</si>
  <si>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</si>
  <si>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</si>
  <si>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</si>
  <si>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</si>
  <si>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</si>
  <si>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</si>
  <si>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</si>
  <si>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</si>
  <si>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</si>
  <si>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</si>
  <si>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</si>
  <si>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</si>
  <si>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</si>
  <si>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</si>
  <si>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</si>
  <si>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</si>
  <si>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</si>
  <si>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</si>
  <si>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</si>
  <si>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</si>
  <si>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</si>
  <si>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</si>
  <si>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</si>
  <si>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</si>
  <si>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</si>
  <si>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</si>
  <si>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</si>
  <si>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</si>
  <si>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</si>
  <si>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</si>
  <si>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</si>
  <si>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</si>
  <si>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</si>
  <si>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</si>
  <si>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</si>
  <si>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</si>
  <si>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</si>
  <si>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</si>
  <si>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</si>
  <si>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</si>
  <si>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</si>
  <si>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</si>
  <si>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</si>
  <si>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</si>
  <si>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</si>
  <si>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</si>
  <si>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</si>
  <si>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</si>
  <si>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</si>
  <si>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</si>
  <si>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</si>
  <si>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</si>
  <si>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</si>
  <si>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</si>
  <si>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</si>
  <si>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</si>
  <si>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</si>
  <si>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</si>
  <si>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</si>
  <si>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</si>
  <si>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</si>
  <si>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</si>
  <si>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</si>
  <si>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</si>
  <si>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</si>
  <si>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</si>
  <si>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</si>
  <si>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</si>
  <si>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</si>
  <si>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</si>
  <si>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</si>
  <si>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</si>
  <si>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</si>
  <si>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</si>
  <si>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</si>
  <si>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</si>
  <si>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</si>
  <si>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</si>
  <si>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</si>
  <si>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</si>
  <si>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</si>
  <si>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</si>
  <si>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</si>
  <si>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</si>
  <si>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</si>
  <si>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</si>
  <si>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</si>
  <si>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</si>
  <si>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</si>
  <si>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</si>
  <si>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</si>
  <si>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</si>
  <si>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</si>
  <si>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</si>
  <si>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</si>
  <si>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</si>
  <si>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</si>
  <si>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</si>
  <si>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</si>
  <si>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</si>
  <si>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</si>
  <si>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</si>
  <si>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</si>
  <si>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</si>
  <si>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</si>
  <si>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</si>
  <si>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</si>
  <si>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</si>
  <si>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</si>
  <si>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</si>
  <si>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</si>
  <si>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</si>
  <si>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</si>
  <si>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</si>
  <si>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</si>
  <si>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</si>
  <si>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</si>
  <si>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</si>
  <si>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</si>
  <si>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</si>
  <si>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</si>
  <si>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</si>
  <si>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</si>
  <si>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</si>
  <si>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</si>
  <si>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</si>
  <si>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</si>
  <si>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</si>
  <si>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</si>
  <si>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</si>
  <si>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</si>
  <si>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</si>
  <si>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</si>
  <si>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</si>
  <si>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</si>
  <si>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</si>
  <si>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</si>
  <si>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</si>
  <si>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</si>
  <si>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</si>
  <si>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</si>
  <si>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</si>
  <si>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</si>
  <si>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</si>
  <si>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</si>
  <si>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</si>
  <si>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</si>
  <si>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</si>
  <si>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</si>
  <si>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</si>
  <si>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</si>
  <si>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</si>
  <si>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</si>
  <si>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</si>
  <si>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</si>
  <si>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</si>
  <si>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</si>
  <si>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</si>
  <si>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</si>
  <si>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</si>
  <si>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</si>
  <si>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</si>
  <si>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</si>
  <si>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</si>
  <si>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</si>
  <si>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</si>
  <si>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</si>
  <si>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</si>
  <si>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</si>
  <si>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</si>
  <si>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</si>
  <si>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</si>
  <si>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</si>
  <si>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</si>
  <si>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</si>
  <si>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</si>
  <si>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</si>
  <si>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</si>
  <si>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</si>
  <si>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</si>
  <si>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</si>
  <si>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</si>
  <si>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</si>
  <si>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</si>
  <si>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</si>
  <si>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</si>
  <si>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</si>
  <si>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</si>
  <si>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</si>
  <si>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</si>
  <si>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</si>
  <si>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</si>
  <si>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</si>
  <si>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</si>
  <si>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</si>
  <si>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</si>
  <si>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</si>
  <si>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</si>
  <si>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</si>
  <si>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</si>
  <si>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</si>
  <si>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</si>
  <si>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</si>
  <si>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</si>
  <si>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</si>
  <si>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</si>
  <si>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</si>
  <si>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</si>
  <si>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</si>
  <si>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</si>
  <si>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</si>
  <si>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</si>
  <si>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</si>
  <si>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</si>
  <si>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</si>
  <si>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</si>
  <si>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</si>
  <si>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</si>
  <si>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</si>
  <si>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</si>
  <si>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</si>
  <si>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</si>
  <si>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</si>
  <si>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</si>
  <si>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</si>
  <si>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</si>
  <si>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</si>
  <si>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</si>
  <si>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</si>
  <si>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</si>
  <si>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</si>
  <si>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</si>
  <si>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</si>
  <si>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</si>
  <si>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</si>
  <si>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</si>
  <si>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</si>
  <si>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</si>
  <si>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</si>
  <si>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</si>
  <si>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</si>
  <si>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</si>
  <si>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</si>
  <si>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</si>
  <si>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</si>
  <si>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</si>
  <si>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</si>
  <si>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</si>
  <si>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</si>
  <si>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</si>
  <si>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</si>
  <si>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</si>
  <si>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</si>
  <si>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</si>
  <si>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</si>
  <si>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</si>
  <si>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</si>
  <si>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</si>
  <si>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</si>
  <si>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</si>
  <si>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</si>
  <si>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</si>
  <si>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</si>
  <si>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</si>
  <si>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</si>
  <si>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</si>
  <si>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</si>
  <si>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</si>
  <si>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</si>
  <si>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</si>
  <si>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</si>
  <si>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</si>
  <si>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</si>
  <si>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</si>
  <si>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</si>
  <si>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</si>
  <si>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</si>
  <si>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</si>
  <si>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</si>
  <si>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</si>
  <si>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</si>
  <si>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</si>
  <si>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</si>
  <si>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</si>
  <si>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</si>
  <si>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</si>
  <si>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</si>
  <si>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</si>
  <si>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</si>
  <si>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</si>
  <si>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</si>
  <si>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</si>
  <si>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</si>
  <si>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</si>
  <si>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</si>
  <si>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</si>
  <si>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</si>
  <si>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</si>
  <si>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</si>
  <si>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</si>
  <si>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</si>
  <si>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</si>
  <si>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</si>
  <si>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</si>
  <si>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</si>
  <si>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</si>
  <si>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</si>
  <si>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</si>
  <si>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</si>
  <si>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</si>
  <si>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</si>
  <si>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</si>
  <si>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</si>
  <si>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</si>
  <si>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</si>
  <si>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</si>
  <si>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</si>
  <si>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</si>
  <si>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</si>
  <si>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</si>
  <si>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</si>
  <si>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</si>
  <si>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</si>
  <si>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</si>
  <si>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</si>
  <si>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</si>
  <si>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</si>
  <si>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</si>
  <si>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</si>
  <si>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</si>
  <si>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</si>
  <si>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</si>
  <si>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</si>
  <si>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</si>
  <si>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</si>
  <si>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</si>
  <si>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</si>
  <si>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</si>
  <si>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</si>
  <si>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</si>
  <si>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</si>
  <si>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</si>
  <si>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</si>
  <si>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</si>
  <si>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</si>
  <si>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</si>
  <si>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</si>
  <si>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</si>
  <si>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</si>
  <si>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</si>
  <si>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</si>
  <si>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</si>
  <si>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</si>
  <si>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</si>
  <si>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</si>
  <si>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</si>
  <si>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</si>
  <si>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</si>
  <si>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</si>
  <si>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</si>
  <si>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</si>
  <si>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</si>
  <si>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</si>
  <si>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</si>
  <si>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</si>
  <si>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</si>
  <si>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</si>
  <si>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</si>
  <si>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</si>
  <si>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</si>
  <si>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</si>
  <si>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</si>
  <si>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</si>
  <si>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</si>
  <si>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</si>
  <si>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</si>
  <si>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</si>
  <si>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</si>
  <si>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</si>
  <si>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</si>
  <si>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</si>
  <si>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</si>
  <si>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</si>
  <si>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</si>
  <si>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</si>
  <si>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</si>
  <si>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</si>
  <si>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</si>
  <si>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</si>
  <si>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</si>
  <si>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</si>
  <si>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</si>
  <si>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</si>
  <si>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</si>
  <si>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</si>
  <si>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</si>
  <si>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</si>
  <si>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</si>
  <si>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</si>
  <si>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</si>
  <si>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</si>
  <si>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</si>
  <si>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</si>
  <si>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</si>
  <si>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</si>
  <si>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</si>
  <si>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</si>
  <si>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</si>
  <si>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</si>
  <si>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</si>
  <si>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</si>
  <si>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</si>
  <si>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</si>
  <si>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</si>
  <si>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</si>
  <si>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</si>
  <si>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</si>
  <si>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</si>
  <si>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</si>
  <si>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</si>
  <si>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</si>
  <si>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</si>
  <si>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</si>
  <si>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</si>
  <si>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</si>
  <si>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</si>
  <si>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</si>
  <si>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</si>
  <si>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</si>
  <si>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</si>
  <si>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</si>
  <si>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</si>
  <si>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</si>
  <si>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</si>
  <si>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</si>
  <si>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</si>
  <si>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</si>
  <si>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</si>
  <si>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</si>
  <si>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</si>
  <si>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</si>
  <si>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</si>
  <si>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</si>
  <si>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</si>
  <si>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</si>
  <si>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</si>
  <si>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</si>
  <si>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</si>
  <si>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</si>
  <si>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</si>
  <si>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</si>
  <si>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</si>
  <si>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</si>
  <si>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</si>
  <si>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</si>
  <si>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</si>
  <si>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</si>
  <si>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</si>
  <si>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</si>
  <si>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</si>
  <si>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</si>
  <si>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</si>
  <si>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</si>
  <si>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</si>
  <si>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</si>
  <si>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</si>
  <si>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</si>
  <si>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</si>
  <si>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</si>
  <si>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</si>
  <si>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</si>
  <si>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</si>
  <si>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</si>
  <si>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</si>
  <si>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</si>
  <si>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</si>
  <si>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</si>
  <si>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</si>
  <si>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</si>
  <si>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</si>
  <si>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</si>
  <si>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</si>
  <si>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</si>
  <si>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</si>
  <si>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</si>
  <si>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</si>
  <si>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</si>
  <si>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</si>
  <si>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</si>
  <si>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</si>
  <si>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</si>
  <si>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</si>
  <si>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</si>
  <si>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</si>
  <si>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</si>
  <si>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</si>
  <si>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</si>
  <si>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</si>
  <si>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</si>
  <si>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</si>
  <si>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</si>
  <si>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</si>
  <si>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</si>
  <si>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</si>
  <si>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</si>
  <si>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</si>
  <si>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</si>
  <si>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</si>
  <si>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</si>
  <si>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</si>
  <si>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</si>
  <si>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</si>
  <si>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</si>
  <si>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</si>
  <si>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</si>
  <si>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</si>
  <si>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</si>
  <si>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</si>
  <si>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</si>
  <si>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</si>
  <si>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</si>
  <si>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</si>
  <si>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</si>
  <si>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</si>
  <si>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</si>
  <si>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</si>
  <si>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</si>
  <si>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</si>
  <si>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</si>
  <si>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</si>
  <si>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</si>
  <si>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</si>
  <si>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</si>
  <si>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</si>
  <si>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</si>
  <si>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</si>
  <si>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</si>
  <si>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</si>
  <si>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</si>
  <si>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</si>
  <si>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</si>
  <si>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</si>
  <si>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</si>
  <si>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</si>
  <si>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</si>
  <si>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</si>
  <si>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</si>
  <si>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</si>
  <si>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</si>
  <si>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</si>
  <si>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</si>
  <si>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</si>
  <si>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</si>
  <si>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</si>
  <si>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</si>
  <si>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</si>
  <si>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</si>
  <si>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</si>
  <si>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</si>
  <si>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</si>
  <si>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</si>
  <si>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</si>
  <si>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</si>
  <si>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</si>
  <si>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</si>
  <si>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</si>
  <si>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</si>
  <si>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</si>
  <si>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</si>
  <si>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</si>
  <si>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</si>
  <si>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</si>
  <si>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</si>
  <si>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</si>
  <si>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</si>
  <si>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</si>
  <si>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</si>
  <si>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</si>
  <si>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</si>
  <si>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</si>
  <si>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</si>
  <si>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</si>
  <si>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</si>
  <si>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</si>
  <si>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</si>
  <si>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</si>
  <si>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</si>
  <si>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</si>
  <si>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</si>
  <si>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</si>
  <si>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</si>
  <si>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</si>
  <si>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</si>
  <si>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</si>
  <si>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</si>
  <si>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</si>
  <si>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</si>
  <si>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</si>
  <si>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</si>
  <si>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</si>
  <si>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</si>
  <si>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</si>
  <si>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</si>
  <si>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</si>
  <si>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</si>
  <si>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</si>
  <si>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</si>
  <si>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</si>
  <si>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</si>
  <si>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</si>
  <si>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</si>
  <si>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</si>
  <si>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</si>
  <si>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</si>
  <si>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</si>
  <si>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</si>
  <si>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</si>
  <si>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</si>
  <si>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</si>
  <si>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</si>
  <si>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</si>
  <si>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</si>
  <si>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</si>
  <si>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</si>
  <si>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</si>
  <si>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</si>
  <si>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</si>
  <si>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</si>
  <si>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</si>
  <si>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</si>
  <si>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</si>
  <si>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</si>
  <si>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</si>
  <si>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</si>
  <si>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</si>
  <si>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</si>
  <si>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</si>
  <si>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</si>
  <si>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</si>
  <si>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</si>
  <si>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</si>
  <si>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</si>
  <si>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</si>
  <si>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</si>
  <si>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</si>
  <si>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</si>
  <si>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</si>
  <si>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</si>
  <si>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</si>
  <si>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</si>
  <si>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</si>
  <si>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</si>
  <si>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</si>
  <si>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</si>
  <si>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</si>
  <si>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</si>
  <si>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</si>
  <si>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</si>
  <si>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</si>
  <si>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</si>
  <si>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</si>
  <si>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</si>
  <si>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</si>
  <si>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</si>
  <si>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</si>
  <si>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</si>
  <si>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</si>
  <si>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</si>
  <si>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</si>
  <si>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</si>
  <si>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</si>
  <si>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</si>
  <si>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</si>
  <si>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</si>
  <si>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</si>
  <si>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</si>
  <si>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</si>
  <si>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</si>
  <si>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</si>
  <si>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</si>
  <si>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</si>
  <si>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</si>
  <si>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</si>
  <si>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</si>
  <si>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</si>
  <si>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</si>
  <si>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</si>
  <si>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</si>
  <si>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</si>
  <si>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</si>
  <si>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</si>
  <si>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</si>
  <si>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</si>
  <si>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</si>
  <si>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</si>
  <si>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</si>
  <si>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</si>
  <si>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</si>
  <si>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</si>
  <si>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</si>
  <si>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</si>
  <si>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</si>
  <si>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</si>
  <si>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</si>
  <si>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</si>
  <si>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</si>
  <si>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</si>
  <si>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</si>
  <si>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</si>
  <si>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</si>
  <si>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</si>
  <si>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</si>
  <si>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</si>
  <si>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</si>
  <si>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</si>
  <si>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</si>
  <si>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</si>
  <si>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</si>
  <si>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</si>
  <si>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</si>
  <si>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</si>
  <si>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</si>
  <si>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</si>
  <si>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</si>
  <si>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</si>
  <si>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</si>
  <si>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</si>
  <si>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</si>
  <si>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</si>
  <si>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</si>
  <si>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</si>
  <si>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</si>
  <si>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</si>
  <si>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</si>
  <si>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</si>
  <si>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</si>
  <si>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</si>
  <si>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</si>
  <si>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</si>
  <si>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</si>
  <si>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</si>
  <si>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</si>
  <si>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</si>
  <si>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</si>
  <si>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</si>
  <si>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</si>
  <si>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</si>
  <si>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</si>
  <si>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</si>
  <si>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</si>
  <si>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</si>
  <si>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</si>
  <si>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</si>
  <si>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</si>
  <si>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</si>
  <si>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</si>
  <si>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</si>
  <si>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</si>
  <si>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</si>
  <si>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</si>
  <si>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</si>
  <si>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</si>
  <si>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</si>
  <si>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</si>
  <si>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</si>
  <si>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</si>
  <si>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</si>
  <si>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</si>
  <si>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</si>
  <si>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</si>
  <si>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</si>
  <si>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</si>
  <si>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</si>
  <si>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</si>
  <si>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</si>
  <si>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</si>
  <si>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</si>
  <si>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</si>
  <si>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</si>
  <si>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</si>
  <si>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</si>
  <si>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</si>
  <si>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</si>
  <si>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</si>
  <si>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</si>
  <si>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</si>
  <si>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</si>
  <si>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</si>
  <si>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</si>
  <si>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</si>
  <si>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</si>
  <si>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</si>
  <si>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</si>
  <si>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</si>
  <si>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</si>
  <si>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</si>
  <si>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</si>
  <si>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</si>
  <si>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</si>
  <si>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</si>
  <si>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</si>
  <si>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</si>
  <si>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</si>
  <si>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</si>
  <si>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</si>
  <si>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</si>
  <si>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</si>
  <si>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</si>
  <si>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</si>
  <si>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</si>
  <si>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</si>
  <si>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</si>
  <si>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</si>
  <si>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</si>
  <si>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</si>
  <si>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</si>
  <si>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</si>
  <si>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</si>
  <si>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</si>
  <si>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</si>
  <si>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</si>
  <si>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</si>
  <si>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</si>
  <si>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</si>
  <si>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</si>
  <si>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</si>
  <si>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</si>
  <si>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</si>
  <si>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</si>
  <si>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</si>
  <si>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</si>
  <si>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</si>
  <si>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</si>
  <si>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</si>
  <si>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</si>
  <si>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</si>
  <si>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</si>
  <si>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</si>
  <si>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</si>
  <si>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</si>
  <si>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</si>
  <si>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</si>
  <si>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</si>
  <si>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</si>
  <si>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</si>
  <si>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</si>
  <si>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</si>
  <si>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</si>
  <si>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</si>
  <si>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</si>
  <si>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</si>
  <si>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</si>
  <si>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</si>
  <si>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</si>
  <si>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</si>
  <si>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</si>
  <si>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</si>
  <si>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</si>
  <si>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</si>
  <si>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</si>
  <si>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</si>
  <si>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</si>
  <si>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</si>
  <si>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</si>
  <si>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</si>
  <si>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</si>
  <si>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</si>
  <si>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</si>
  <si>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</si>
  <si>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</si>
  <si>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</si>
  <si>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</si>
  <si>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</si>
  <si>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</si>
  <si>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</si>
  <si>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</si>
  <si>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</si>
  <si>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</si>
  <si>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</si>
  <si>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</si>
  <si>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</si>
  <si>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</si>
  <si>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</si>
  <si>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</si>
  <si>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</si>
  <si>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</si>
  <si>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</si>
  <si>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</si>
  <si>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</si>
  <si>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</si>
  <si>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</si>
  <si>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</si>
  <si>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</si>
  <si>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</si>
  <si>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</si>
  <si>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</si>
  <si>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</si>
  <si>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</si>
  <si>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</si>
  <si>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</si>
  <si>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</si>
  <si>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</si>
  <si>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</si>
  <si>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</si>
  <si>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</si>
  <si>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</si>
  <si>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</si>
  <si>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</si>
  <si>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</si>
  <si>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</si>
  <si>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</si>
  <si>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</si>
  <si>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</si>
  <si>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</si>
  <si>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</si>
  <si>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</si>
  <si>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</si>
  <si>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</si>
  <si>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</si>
  <si>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</si>
  <si>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</si>
  <si>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</si>
  <si>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</si>
  <si>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</si>
  <si>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</si>
  <si>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</si>
  <si>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</si>
  <si>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</si>
  <si>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</si>
  <si>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</si>
  <si>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</si>
  <si>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</si>
  <si>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</si>
  <si>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</si>
  <si>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</si>
  <si>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</si>
  <si>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</si>
  <si>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</si>
  <si>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</si>
  <si>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</si>
  <si>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</si>
  <si>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</si>
  <si>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</si>
  <si>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</si>
  <si>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</si>
  <si>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</si>
  <si>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</si>
  <si>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</si>
  <si>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</si>
  <si>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</si>
  <si>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</si>
  <si>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</si>
  <si>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</si>
  <si>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</si>
  <si>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</si>
  <si>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</si>
  <si>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</si>
  <si>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</si>
  <si>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</si>
  <si>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</si>
  <si>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</si>
  <si>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</si>
  <si>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</si>
  <si>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</si>
  <si>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</si>
  <si>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</si>
  <si>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</si>
  <si>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</si>
  <si>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</si>
  <si>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</si>
  <si>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</si>
  <si>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</si>
  <si>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</si>
  <si>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</si>
  <si>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</si>
  <si>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</si>
  <si>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</si>
  <si>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</si>
  <si>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</si>
  <si>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</si>
  <si>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</si>
  <si>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</si>
  <si>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</si>
  <si>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</si>
  <si>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</si>
  <si>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</si>
  <si>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</si>
  <si>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</si>
  <si>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</si>
  <si>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</si>
  <si>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</si>
  <si>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</si>
  <si>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</si>
  <si>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</si>
  <si>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</si>
  <si>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</si>
  <si>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</si>
  <si>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</si>
  <si>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</si>
  <si>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</si>
  <si>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</si>
  <si>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</si>
  <si>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</si>
  <si>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</si>
  <si>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</si>
  <si>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</si>
  <si>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</si>
  <si>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</si>
  <si>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</si>
  <si>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</si>
  <si>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</si>
  <si>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</si>
  <si>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</si>
  <si>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</si>
  <si>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</si>
  <si>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</si>
  <si>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</si>
  <si>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</si>
  <si>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</si>
  <si>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</si>
  <si>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</si>
  <si>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</si>
  <si>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</si>
  <si>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</si>
  <si>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</si>
  <si>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</si>
  <si>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</si>
  <si>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</si>
  <si>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</si>
  <si>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</si>
  <si>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</si>
  <si>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</si>
  <si>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</si>
  <si>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</si>
  <si>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</si>
  <si>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</si>
  <si>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</si>
  <si>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</si>
  <si>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</si>
  <si>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</si>
  <si>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</si>
  <si>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</si>
  <si>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</si>
  <si>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</si>
  <si>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</si>
  <si>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</si>
  <si>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</si>
  <si>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</si>
  <si>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</si>
  <si>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</si>
  <si>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</si>
  <si>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</si>
  <si>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</si>
  <si>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</si>
  <si>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</si>
  <si>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</si>
  <si>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</si>
  <si>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</si>
  <si>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</si>
  <si>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</si>
  <si>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</si>
  <si>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</si>
  <si>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</si>
  <si>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</si>
  <si>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</si>
  <si>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</si>
  <si>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</si>
  <si>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</si>
  <si>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</si>
  <si>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</si>
  <si>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</si>
  <si>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</si>
  <si>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</si>
  <si>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</si>
  <si>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</si>
  <si>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</si>
  <si>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</si>
  <si>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</si>
  <si>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</si>
  <si>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</si>
  <si>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</si>
  <si>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</si>
  <si>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</si>
  <si>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</si>
  <si>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</si>
  <si>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</si>
  <si>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</si>
  <si>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</si>
  <si>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</si>
  <si>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</si>
  <si>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</si>
  <si>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</si>
  <si>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</si>
  <si>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</si>
  <si>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</si>
  <si>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</si>
  <si>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</si>
  <si>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</si>
  <si>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</si>
  <si>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</si>
  <si>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</si>
  <si>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</si>
  <si>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</si>
  <si>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</si>
  <si>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</si>
  <si>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</si>
  <si>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</si>
  <si>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</si>
  <si>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</si>
  <si>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</si>
  <si>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</si>
  <si>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</si>
  <si>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</si>
  <si>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</si>
  <si>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</si>
  <si>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</si>
  <si>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</si>
  <si>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</si>
  <si>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</si>
  <si>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</si>
  <si>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</si>
  <si>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</si>
  <si>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</si>
  <si>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</si>
  <si>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</si>
  <si>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</si>
  <si>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</si>
  <si>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</si>
  <si>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</si>
  <si>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</si>
  <si>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</si>
  <si>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</si>
  <si>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</si>
  <si>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</si>
  <si>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</si>
  <si>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</si>
  <si>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</si>
  <si>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</si>
  <si>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</si>
  <si>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</si>
  <si>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</si>
  <si>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</si>
  <si>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</si>
  <si>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</si>
  <si>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</si>
  <si>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</si>
  <si>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</si>
  <si>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</si>
  <si>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</si>
  <si>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</si>
  <si>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</si>
  <si>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</si>
  <si>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</si>
  <si>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</si>
  <si>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</si>
  <si>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</si>
  <si>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</si>
  <si>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</si>
  <si>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</si>
  <si>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</si>
  <si>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</si>
  <si>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</si>
  <si>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</si>
  <si>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</si>
  <si>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</si>
  <si>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</si>
  <si>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</si>
  <si>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</si>
  <si>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</si>
  <si>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</si>
  <si>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</si>
  <si>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</si>
  <si>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</si>
  <si>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</si>
  <si>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</si>
  <si>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</si>
  <si>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</si>
  <si>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</si>
  <si>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</si>
  <si>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</si>
  <si>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</si>
  <si>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</si>
  <si>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</si>
  <si>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</si>
  <si>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</si>
  <si>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</si>
  <si>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</si>
  <si>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</si>
  <si>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</si>
  <si>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</si>
  <si>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</si>
  <si>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</si>
  <si>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</si>
  <si>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</si>
  <si>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</si>
  <si>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</si>
  <si>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</si>
  <si>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</si>
  <si>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</si>
  <si>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</si>
  <si>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</si>
  <si>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</si>
  <si>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</si>
  <si>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</si>
  <si>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</si>
  <si>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</si>
  <si>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</si>
  <si>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</si>
  <si>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</si>
  <si>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</si>
  <si>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</si>
  <si>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</si>
  <si>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</si>
  <si>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</si>
  <si>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</si>
  <si>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</si>
  <si>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</si>
  <si>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</si>
  <si>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</si>
  <si>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</si>
  <si>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</si>
  <si>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</si>
  <si>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</si>
  <si>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</si>
  <si>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</si>
  <si>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</si>
  <si>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</si>
  <si>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</si>
  <si>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</si>
  <si>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</si>
  <si>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</si>
  <si>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</si>
  <si>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</si>
  <si>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</si>
  <si>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</si>
  <si>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</si>
  <si>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</si>
  <si>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</si>
  <si>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</si>
  <si>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</si>
  <si>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</si>
  <si>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</si>
  <si>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</si>
  <si>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</si>
  <si>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</si>
  <si>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</si>
  <si>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</si>
  <si>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</si>
  <si>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</si>
  <si>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</si>
  <si>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</si>
  <si>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</si>
  <si>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</si>
  <si>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</si>
  <si>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</si>
  <si>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</si>
  <si>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</si>
  <si>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</si>
  <si>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</si>
  <si>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</si>
  <si>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</si>
  <si>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</si>
  <si>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</si>
  <si>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</si>
  <si>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</si>
  <si>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</si>
  <si>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</si>
  <si>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</si>
  <si>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</si>
  <si>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</si>
  <si>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</si>
  <si>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</si>
  <si>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</si>
  <si>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</si>
  <si>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</si>
  <si>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</si>
  <si>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</si>
  <si>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</si>
  <si>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</si>
  <si>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</si>
  <si>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</si>
  <si>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</si>
  <si>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</si>
  <si>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</si>
  <si>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</si>
  <si>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</si>
  <si>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</si>
  <si>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</si>
  <si>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</si>
  <si>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</si>
  <si>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</si>
  <si>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</si>
  <si>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</si>
  <si>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</si>
  <si>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</si>
  <si>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</si>
  <si>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</si>
  <si>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</si>
  <si>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</si>
  <si>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</si>
  <si>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</si>
  <si>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</si>
  <si>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</si>
  <si>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</si>
  <si>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</si>
  <si>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</si>
  <si>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</si>
  <si>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</si>
  <si>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</si>
  <si>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</si>
  <si>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</si>
  <si>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</si>
  <si>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</si>
  <si>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</si>
  <si>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</si>
  <si>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</si>
  <si>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</si>
  <si>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</si>
  <si>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</si>
  <si>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</si>
  <si>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</si>
  <si>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</si>
  <si>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</si>
  <si>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</si>
  <si>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</si>
  <si>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</si>
  <si>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</si>
  <si>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</si>
  <si>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</si>
  <si>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</si>
  <si>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</si>
  <si>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</si>
  <si>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</si>
  <si>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</si>
  <si>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</si>
  <si>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</si>
  <si>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</si>
  <si>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</si>
  <si>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</si>
  <si>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</si>
  <si>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</si>
  <si>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</si>
  <si>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</si>
  <si>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</si>
  <si>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</si>
  <si>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</si>
  <si>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</si>
  <si>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</si>
  <si>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</si>
  <si>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</si>
  <si>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</si>
  <si>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</si>
  <si>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</si>
  <si>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</si>
  <si>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</si>
  <si>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</si>
  <si>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</si>
  <si>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</si>
  <si>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</si>
  <si>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</si>
  <si>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</si>
  <si>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</si>
  <si>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</si>
  <si>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</si>
  <si>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</si>
  <si>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</si>
  <si>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</si>
  <si>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</si>
  <si>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</si>
  <si>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</si>
  <si>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</si>
  <si>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</si>
  <si>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</si>
  <si>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</si>
  <si>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</si>
  <si>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</si>
  <si>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</si>
  <si>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</si>
  <si>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</si>
  <si>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</si>
  <si>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</si>
  <si>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</si>
  <si>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</si>
  <si>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</si>
  <si>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</si>
  <si>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</si>
  <si>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</si>
  <si>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</si>
  <si>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</si>
  <si>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</si>
  <si>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</si>
  <si>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</si>
  <si>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</si>
  <si>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</si>
  <si>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</si>
  <si>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</si>
  <si>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</si>
  <si>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</si>
  <si>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</si>
  <si>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</si>
  <si>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</si>
  <si>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</si>
  <si>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</si>
  <si>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</si>
  <si>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</si>
  <si>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</si>
  <si>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</si>
  <si>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</si>
  <si>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</si>
  <si>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</si>
  <si>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</si>
  <si>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</si>
  <si>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</si>
  <si>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</si>
  <si>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</si>
  <si>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</si>
  <si>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</si>
  <si>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</si>
  <si>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</si>
  <si>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</si>
  <si>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</si>
  <si>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</si>
  <si>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</si>
  <si>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</si>
  <si>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</si>
  <si>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</si>
  <si>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</si>
  <si>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</si>
  <si>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</si>
  <si>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</si>
  <si>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</si>
  <si>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</si>
  <si>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</si>
  <si>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</si>
  <si>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</si>
  <si>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</si>
  <si>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</si>
  <si>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</si>
  <si>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</si>
  <si>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</si>
  <si>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</si>
  <si>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</si>
  <si>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</si>
  <si>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</si>
  <si>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</si>
  <si>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</si>
  <si>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</si>
  <si>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</si>
  <si>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</si>
  <si>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</si>
  <si>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</si>
  <si>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</si>
  <si>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</si>
  <si>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</si>
  <si>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</si>
  <si>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</si>
  <si>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</si>
  <si>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</si>
  <si>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</si>
  <si>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</si>
  <si>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</si>
  <si>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</si>
  <si>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</si>
  <si>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</si>
  <si>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</si>
  <si>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</si>
  <si>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</si>
  <si>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</si>
  <si>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</si>
  <si>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</si>
  <si>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</si>
  <si>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</si>
  <si>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</si>
  <si>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</si>
  <si>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</si>
  <si>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</si>
  <si>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</si>
  <si>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</si>
  <si>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</si>
  <si>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</si>
  <si>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</si>
  <si>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</si>
  <si>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</si>
  <si>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</si>
  <si>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</si>
  <si>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</si>
  <si>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</si>
  <si>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</si>
  <si>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</si>
  <si>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</si>
  <si>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</si>
  <si>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</si>
  <si>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</si>
  <si>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</si>
  <si>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</si>
  <si>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</si>
  <si>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</si>
  <si>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</si>
  <si>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</si>
  <si>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</si>
  <si>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</si>
  <si>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</si>
  <si>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</si>
  <si>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</si>
  <si>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</si>
  <si>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</si>
  <si>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</si>
  <si>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</si>
  <si>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</si>
  <si>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</si>
  <si>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</si>
  <si>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</si>
  <si>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</si>
  <si>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</si>
  <si>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</si>
  <si>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</si>
  <si>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</si>
  <si>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</si>
  <si>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</si>
  <si>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</si>
  <si>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</si>
  <si>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</si>
  <si>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</si>
  <si>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</si>
  <si>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</si>
  <si>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</si>
  <si>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</si>
  <si>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</si>
  <si>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</si>
  <si>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</si>
  <si>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</si>
  <si>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</si>
  <si>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</si>
  <si>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</si>
  <si>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</si>
  <si>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</si>
  <si>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</si>
  <si>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</si>
  <si>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</si>
  <si>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</si>
  <si>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</si>
  <si>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</si>
  <si>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</si>
  <si>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</si>
  <si>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</si>
  <si>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</si>
  <si>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</si>
  <si>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</si>
  <si>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</si>
  <si>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</si>
  <si>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</si>
  <si>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</si>
  <si>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</si>
  <si>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</si>
  <si>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</si>
  <si>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</si>
  <si>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</si>
  <si>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</si>
  <si>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</si>
  <si>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</si>
  <si>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</si>
  <si>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</si>
  <si>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</si>
  <si>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</si>
  <si>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</si>
  <si>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</si>
  <si>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</si>
  <si>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</si>
  <si>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</si>
  <si>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</si>
  <si>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</si>
  <si>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</si>
  <si>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</si>
  <si>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</si>
  <si>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</si>
  <si>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</si>
  <si>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</si>
  <si>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</si>
  <si>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</si>
  <si>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</si>
  <si>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</si>
  <si>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</si>
  <si>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</si>
  <si>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</si>
  <si>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</si>
  <si>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</si>
  <si>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</si>
  <si>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</si>
  <si>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</si>
  <si>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</si>
  <si>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</si>
  <si>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</si>
  <si>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</si>
  <si>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</si>
  <si>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</si>
  <si>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</si>
  <si>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</si>
  <si>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</si>
  <si>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</si>
  <si>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</si>
  <si>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</si>
  <si>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</si>
  <si>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</si>
  <si>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</si>
  <si>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</si>
  <si>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</si>
  <si>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</si>
  <si>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</si>
  <si>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</si>
  <si>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</si>
  <si>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</si>
  <si>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</si>
  <si>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</si>
  <si>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</si>
  <si>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</si>
  <si>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</si>
  <si>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</si>
  <si>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</si>
  <si>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</si>
  <si>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</si>
  <si>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</si>
  <si>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</si>
  <si>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</si>
  <si>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</si>
  <si>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</si>
  <si>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</si>
  <si>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</si>
  <si>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</si>
  <si>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</si>
  <si>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</si>
  <si>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</si>
  <si>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</si>
  <si>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</si>
  <si>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</si>
  <si>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</si>
  <si>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</si>
  <si>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</si>
  <si>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</si>
  <si>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</si>
  <si>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</si>
  <si>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</si>
  <si>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</si>
  <si>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</si>
  <si>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</si>
  <si>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</si>
  <si>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</si>
  <si>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</si>
  <si>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</si>
  <si>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</si>
  <si>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</si>
  <si>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</si>
  <si>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</si>
  <si>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</si>
  <si>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</si>
  <si>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</si>
  <si>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</si>
  <si>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</si>
  <si>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</si>
  <si>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</si>
  <si>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</si>
  <si>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</si>
  <si>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</si>
  <si>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</si>
  <si>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</si>
  <si>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</si>
  <si>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</si>
  <si>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</si>
  <si>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</si>
  <si>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</si>
  <si>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</si>
  <si>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</si>
  <si>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</si>
  <si>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</si>
  <si>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</si>
  <si>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</si>
  <si>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</si>
  <si>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</si>
  <si>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</si>
  <si>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</si>
  <si>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</si>
  <si>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</si>
  <si>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</si>
  <si>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</si>
  <si>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</si>
  <si>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</si>
  <si>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</si>
  <si>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</si>
  <si>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</si>
  <si>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</si>
  <si>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</si>
  <si>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</si>
  <si>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</si>
  <si>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</si>
  <si>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</si>
  <si>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</si>
  <si>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</si>
  <si>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</si>
  <si>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</si>
  <si>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</si>
  <si>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</si>
  <si>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</si>
  <si>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</si>
  <si>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</si>
  <si>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</si>
  <si>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</si>
  <si>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</si>
  <si>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</si>
  <si>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</si>
  <si>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</si>
  <si>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</si>
  <si>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</si>
  <si>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</si>
  <si>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</si>
  <si>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</si>
  <si>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</si>
  <si>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</si>
  <si>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</si>
  <si>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</si>
  <si>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</si>
  <si>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</si>
  <si>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</si>
  <si>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</si>
  <si>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</si>
  <si>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</si>
  <si>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</si>
  <si>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</si>
  <si>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</si>
  <si>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</si>
  <si>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</si>
  <si>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</si>
  <si>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</si>
  <si>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</si>
  <si>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</si>
  <si>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</si>
  <si>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</si>
  <si>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</si>
  <si>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</si>
  <si>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</si>
  <si>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</si>
  <si>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</si>
  <si>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</si>
  <si>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</si>
  <si>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</si>
  <si>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</si>
  <si>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</si>
  <si>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</si>
  <si>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</si>
  <si>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</si>
  <si>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</si>
  <si>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</si>
  <si>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</si>
  <si>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</si>
  <si>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</si>
  <si>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</si>
  <si>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</si>
  <si>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</si>
  <si>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</si>
  <si>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</si>
  <si>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</si>
  <si>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</si>
  <si>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</si>
  <si>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</si>
  <si>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</si>
  <si>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</si>
  <si>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</si>
  <si>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</si>
  <si>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</si>
  <si>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</si>
  <si>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</si>
  <si>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</si>
  <si>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</si>
  <si>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</si>
  <si>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</si>
  <si>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</si>
  <si>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</si>
  <si>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</si>
  <si>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</si>
  <si>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</si>
  <si>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</si>
  <si>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</si>
  <si>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</si>
  <si>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</si>
  <si>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</si>
  <si>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</si>
  <si>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</si>
  <si>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</si>
  <si>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</si>
  <si>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</si>
  <si>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</si>
  <si>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</si>
  <si>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</si>
  <si>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</si>
  <si>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</si>
  <si>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</si>
  <si>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</si>
  <si>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</si>
  <si>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</si>
  <si>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</si>
  <si>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</si>
  <si>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</si>
  <si>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</si>
  <si>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</si>
  <si>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</si>
  <si>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</si>
  <si>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</si>
  <si>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</si>
  <si>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</si>
  <si>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</si>
  <si>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</si>
  <si>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</si>
  <si>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</si>
  <si>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</si>
  <si>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</si>
  <si>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</si>
  <si>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</si>
  <si>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</si>
  <si>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</si>
  <si>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</si>
  <si>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</si>
  <si>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</si>
  <si>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</si>
  <si>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</si>
  <si>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</si>
  <si>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</si>
  <si>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</si>
  <si>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</si>
  <si>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</si>
  <si>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</si>
  <si>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</si>
  <si>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</si>
  <si>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</si>
  <si>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</si>
  <si>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</si>
  <si>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</si>
  <si>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</si>
  <si>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</si>
  <si>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</si>
  <si>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</si>
  <si>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</si>
  <si>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</si>
  <si>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</si>
  <si>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</si>
  <si>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</si>
  <si>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</si>
  <si>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</si>
  <si>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</si>
  <si>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</si>
  <si>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</si>
  <si>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</si>
  <si>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</si>
  <si>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</si>
  <si>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</si>
  <si>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</si>
  <si>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</si>
  <si>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</si>
  <si>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</si>
  <si>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</si>
  <si>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</si>
  <si>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</si>
  <si>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</si>
  <si>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</si>
  <si>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</si>
  <si>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</si>
  <si>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</si>
  <si>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</si>
  <si>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</si>
  <si>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</si>
  <si>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</si>
  <si>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</si>
  <si>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</si>
  <si>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</si>
  <si>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</si>
  <si>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</si>
  <si>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</si>
  <si>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</si>
  <si>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</si>
  <si>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</si>
  <si>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</si>
  <si>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</si>
  <si>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</si>
  <si>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</si>
  <si>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</si>
  <si>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</si>
  <si>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</si>
  <si>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</si>
  <si>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</si>
  <si>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</si>
  <si>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</si>
  <si>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</si>
  <si>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</si>
  <si>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</si>
  <si>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</si>
  <si>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</si>
  <si>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</si>
  <si>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</si>
  <si>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</si>
  <si>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</si>
  <si>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</si>
  <si>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</si>
  <si>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</si>
  <si>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</si>
  <si>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</si>
  <si>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</si>
  <si>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</si>
  <si>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</si>
  <si>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</si>
  <si>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</si>
  <si>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</si>
  <si>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</si>
  <si>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</si>
  <si>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</si>
  <si>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</si>
  <si>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</si>
  <si>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</si>
  <si>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</si>
  <si>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</si>
  <si>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</si>
  <si>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</si>
  <si>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</si>
  <si>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</si>
  <si>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</si>
  <si>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</si>
  <si>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</si>
  <si>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</si>
  <si>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</si>
  <si>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</si>
  <si>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</si>
  <si>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</si>
  <si>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</si>
  <si>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</si>
  <si>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</si>
  <si>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</si>
  <si>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</si>
  <si>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</si>
  <si>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</si>
  <si>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</si>
  <si>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</si>
  <si>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</si>
  <si>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</si>
  <si>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</si>
  <si>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</si>
  <si>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</si>
  <si>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</si>
  <si>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</si>
  <si>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</si>
  <si>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</si>
  <si>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</si>
  <si>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</si>
  <si>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</si>
  <si>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</si>
  <si>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</si>
  <si>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</si>
  <si>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</si>
  <si>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</si>
  <si>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</si>
  <si>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</si>
  <si>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</si>
  <si>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</si>
  <si>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</si>
  <si>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</si>
  <si>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</si>
  <si>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</si>
  <si>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</si>
  <si>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</si>
  <si>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</si>
  <si>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</si>
  <si>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</si>
  <si>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</si>
  <si>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</si>
  <si>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</si>
  <si>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</si>
  <si>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</si>
  <si>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</si>
  <si>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</si>
  <si>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</si>
  <si>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</si>
  <si>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</si>
  <si>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</si>
  <si>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</si>
  <si>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</si>
  <si>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</si>
  <si>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</si>
  <si>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</si>
  <si>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</si>
  <si>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</si>
  <si>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</si>
  <si>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</si>
  <si>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</si>
  <si>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</si>
  <si>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</si>
  <si>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</si>
  <si>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</si>
  <si>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</si>
  <si>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</si>
  <si>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</si>
  <si>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</si>
  <si>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</si>
  <si>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</si>
  <si>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</si>
  <si>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</si>
  <si>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</si>
  <si>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</si>
  <si>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</si>
  <si>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</si>
  <si>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</si>
  <si>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</si>
  <si>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</si>
  <si>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</si>
  <si>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</si>
  <si>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</si>
  <si>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</si>
  <si>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</si>
  <si>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</si>
  <si>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</si>
  <si>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</si>
  <si>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</si>
  <si>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</si>
  <si>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</si>
  <si>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</si>
  <si>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</si>
  <si>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</si>
  <si>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</si>
  <si>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</si>
  <si>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</si>
  <si>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</si>
  <si>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</si>
  <si>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</si>
  <si>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</si>
  <si>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</si>
  <si>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</si>
  <si>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</si>
  <si>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</si>
  <si>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</si>
  <si>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</si>
  <si>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</si>
  <si>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</si>
  <si>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</si>
  <si>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</si>
  <si>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</si>
  <si>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</si>
  <si>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</si>
  <si>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</si>
  <si>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</si>
  <si>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</si>
  <si>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</si>
  <si>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</si>
  <si>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</si>
  <si>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</si>
  <si>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</si>
  <si>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</si>
  <si>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</si>
  <si>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</si>
  <si>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</si>
  <si>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</si>
  <si>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</si>
  <si>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</si>
  <si>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</si>
  <si>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</si>
  <si>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</si>
  <si>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</si>
  <si>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</si>
  <si>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</si>
  <si>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</si>
  <si>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</si>
  <si>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</si>
  <si>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</si>
  <si>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</si>
  <si>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</si>
  <si>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</si>
  <si>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</si>
  <si>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</si>
  <si>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</si>
  <si>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</si>
  <si>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</si>
  <si>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</si>
  <si>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</si>
  <si>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</si>
  <si>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</si>
  <si>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</si>
  <si>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</si>
  <si>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</si>
  <si>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</si>
  <si>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</si>
  <si>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</si>
  <si>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</si>
  <si>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</si>
  <si>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</si>
  <si>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</si>
  <si>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</si>
  <si>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</si>
  <si>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</si>
  <si>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</si>
  <si>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</si>
  <si>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</si>
  <si>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</si>
  <si>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</si>
  <si>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</si>
  <si>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</si>
  <si>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</si>
  <si>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</si>
  <si>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</si>
  <si>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</si>
  <si>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</si>
  <si>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</si>
  <si>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</si>
  <si>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</si>
  <si>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</si>
  <si>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</si>
  <si>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</si>
  <si>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</si>
  <si>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</si>
  <si>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</si>
  <si>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</si>
  <si>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</si>
  <si>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</si>
  <si>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</si>
  <si>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</si>
  <si>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</si>
  <si>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</si>
  <si>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</si>
  <si>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</si>
  <si>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</si>
  <si>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</si>
  <si>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</si>
  <si>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</si>
  <si>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</si>
  <si>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</si>
  <si>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</si>
  <si>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</si>
  <si>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</si>
  <si>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</si>
  <si>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</si>
  <si>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</si>
  <si>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</si>
  <si>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</si>
  <si>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</si>
  <si>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</si>
  <si>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</si>
  <si>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</si>
  <si>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</si>
  <si>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</si>
  <si>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</si>
  <si>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</si>
  <si>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</si>
  <si>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</si>
  <si>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</si>
  <si>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</si>
  <si>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</si>
  <si>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</si>
  <si>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</si>
  <si>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</si>
  <si>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</si>
  <si>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</si>
  <si>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</si>
  <si>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</si>
  <si>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</si>
  <si>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</si>
  <si>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</si>
  <si>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</si>
  <si>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</si>
  <si>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</si>
  <si>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</si>
  <si>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</si>
  <si>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</si>
  <si>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</si>
  <si>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</si>
  <si>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</si>
  <si>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</si>
  <si>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</si>
  <si>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</si>
  <si>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</si>
  <si>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</si>
  <si>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</si>
  <si>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</si>
  <si>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</si>
  <si>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</si>
  <si>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</si>
  <si>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</si>
  <si>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</si>
  <si>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</si>
  <si>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</si>
  <si>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</si>
  <si>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</si>
  <si>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</si>
  <si>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</si>
  <si>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</si>
  <si>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</si>
  <si>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</si>
  <si>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</si>
  <si>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</si>
  <si>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</si>
  <si>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</si>
  <si>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</si>
  <si>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</si>
  <si>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</si>
  <si>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</si>
  <si>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</si>
  <si>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</si>
  <si>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</si>
  <si>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</si>
  <si>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</si>
  <si>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</si>
  <si>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</si>
  <si>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</si>
  <si>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</si>
  <si>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</si>
  <si>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</si>
  <si>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</si>
  <si>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</si>
  <si>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</si>
  <si>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</si>
  <si>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</si>
  <si>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</si>
  <si>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</si>
  <si>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</si>
  <si>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</si>
  <si>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</si>
  <si>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</si>
  <si>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</si>
  <si>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</si>
  <si>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</si>
  <si>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</si>
  <si>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</si>
  <si>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</si>
  <si>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</si>
  <si>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</si>
  <si>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</si>
  <si>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</si>
  <si>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</si>
  <si>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</si>
  <si>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</si>
  <si>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</si>
  <si>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</si>
  <si>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</si>
  <si>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</si>
  <si>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</si>
  <si>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</si>
  <si>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</si>
  <si>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</si>
  <si>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</si>
  <si>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</si>
  <si>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</si>
  <si>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</si>
  <si>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</si>
  <si>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</si>
  <si>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</si>
  <si>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</si>
  <si>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</si>
  <si>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</si>
  <si>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</si>
  <si>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</si>
  <si>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</si>
  <si>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</si>
  <si>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</si>
  <si>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</si>
  <si>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</si>
  <si>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</si>
  <si>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</si>
  <si>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</si>
  <si>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</si>
  <si>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</si>
  <si>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</si>
  <si>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</si>
  <si>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</si>
  <si>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</si>
  <si>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</si>
  <si>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</si>
  <si>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</si>
  <si>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</si>
  <si>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</si>
  <si>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</si>
  <si>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</si>
  <si>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</si>
  <si>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</si>
  <si>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</si>
  <si>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</si>
  <si>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</si>
  <si>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</si>
  <si>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</si>
  <si>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</si>
  <si>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</si>
  <si>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</si>
  <si>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</si>
  <si>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</si>
  <si>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</si>
  <si>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</si>
  <si>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</si>
  <si>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</si>
  <si>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</si>
  <si>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</si>
  <si>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</si>
  <si>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</si>
  <si>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</si>
  <si>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</si>
  <si>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</si>
  <si>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</si>
  <si>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</si>
  <si>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</si>
  <si>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</si>
  <si>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</si>
  <si>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</si>
  <si>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</si>
  <si>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</si>
  <si>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</si>
  <si>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</si>
  <si>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</si>
  <si>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</si>
  <si>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</si>
  <si>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</si>
  <si>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</si>
  <si>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</si>
  <si>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</si>
  <si>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</si>
  <si>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</si>
  <si>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</si>
  <si>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</si>
  <si>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</si>
  <si>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</si>
  <si>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</si>
  <si>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</si>
  <si>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</si>
  <si>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</si>
  <si>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</si>
  <si>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</si>
  <si>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</si>
  <si>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</si>
  <si>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</si>
  <si>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</si>
  <si>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</si>
  <si>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</si>
  <si>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</si>
  <si>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</si>
  <si>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</si>
  <si>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</si>
  <si>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</si>
  <si>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</si>
  <si>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</si>
  <si>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</si>
  <si>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</si>
  <si>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</si>
  <si>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</si>
  <si>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</si>
  <si>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</si>
  <si>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</si>
  <si>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</si>
  <si>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</si>
  <si>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</si>
  <si>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</si>
  <si>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</si>
  <si>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</si>
  <si>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</si>
  <si>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</si>
  <si>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</si>
  <si>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</si>
  <si>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</si>
  <si>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</si>
  <si>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</si>
  <si>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</si>
  <si>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</si>
  <si>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</si>
  <si>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</si>
  <si>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</si>
  <si>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</si>
  <si>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</si>
  <si>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</si>
  <si>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</si>
  <si>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</si>
  <si>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</si>
  <si>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</si>
  <si>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</si>
  <si>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</si>
  <si>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</si>
  <si>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</si>
  <si>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</si>
  <si>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</si>
  <si>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</si>
  <si>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</si>
  <si>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</si>
  <si>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</si>
  <si>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</si>
  <si>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</si>
  <si>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</si>
  <si>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</si>
  <si>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</si>
  <si>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</si>
  <si>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</si>
  <si>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</si>
  <si>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</si>
  <si>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</si>
  <si>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</si>
  <si>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</si>
  <si>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</si>
  <si>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</si>
  <si>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</si>
  <si>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</si>
  <si>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</si>
  <si>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</si>
  <si>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</si>
  <si>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</si>
  <si>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</si>
  <si>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</si>
  <si>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</si>
  <si>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</si>
  <si>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</si>
  <si>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</si>
  <si>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</si>
  <si>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</si>
  <si>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</si>
  <si>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</si>
  <si>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</si>
  <si>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</si>
  <si>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</si>
  <si>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</si>
  <si>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</si>
  <si>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</si>
  <si>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</si>
  <si>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</si>
  <si>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</si>
  <si>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</si>
  <si>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</si>
  <si>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</si>
  <si>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</si>
  <si>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</si>
  <si>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</si>
  <si>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</si>
  <si>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</si>
  <si>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</si>
  <si>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</si>
  <si>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</si>
  <si>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</si>
  <si>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</si>
  <si>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</si>
  <si>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</si>
  <si>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</si>
  <si>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</si>
  <si>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</si>
  <si>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</si>
  <si>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</si>
  <si>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</si>
  <si>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</si>
  <si>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</si>
  <si>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</si>
  <si>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</si>
  <si>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</si>
  <si>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</si>
  <si>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</si>
  <si>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</si>
  <si>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</si>
  <si>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</si>
  <si>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</si>
  <si>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</si>
  <si>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</si>
  <si>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</si>
  <si>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</si>
  <si>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</si>
  <si>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</si>
  <si>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</si>
  <si>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</si>
  <si>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</si>
  <si>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</si>
  <si>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</si>
  <si>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</si>
  <si>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</si>
  <si>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</si>
  <si>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</si>
  <si>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</si>
  <si>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</si>
  <si>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</si>
  <si>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</si>
  <si>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</si>
  <si>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</si>
  <si>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</si>
  <si>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</si>
  <si>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</si>
  <si>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</si>
  <si>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</si>
  <si>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</si>
  <si>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</si>
  <si>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</si>
  <si>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</si>
  <si>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</si>
  <si>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</si>
  <si>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</si>
  <si>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</si>
  <si>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</si>
  <si>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</si>
  <si>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</si>
  <si>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</si>
  <si>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</si>
  <si>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</si>
  <si>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</si>
  <si>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</si>
  <si>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</si>
  <si>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</si>
  <si>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</si>
  <si>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</si>
  <si>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</si>
  <si>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</si>
  <si>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</si>
  <si>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</si>
  <si>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</si>
  <si>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</si>
  <si>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</si>
  <si>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</si>
  <si>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</si>
  <si>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</si>
  <si>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</si>
  <si>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</si>
  <si>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</si>
  <si>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</si>
  <si>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</si>
  <si>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</si>
  <si>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</si>
  <si>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</si>
  <si>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</si>
  <si>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</si>
  <si>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</si>
  <si>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</si>
  <si>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</si>
  <si>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</si>
  <si>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</si>
  <si>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</si>
  <si>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</si>
  <si>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</si>
  <si>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</si>
  <si>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</si>
  <si>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</si>
  <si>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</si>
  <si>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</si>
  <si>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</si>
  <si>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</si>
  <si>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</si>
  <si>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</si>
  <si>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</si>
  <si>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</si>
  <si>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</si>
  <si>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</si>
  <si>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</si>
  <si>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</si>
  <si>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</si>
  <si>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</si>
  <si>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</si>
  <si>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</si>
  <si>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</si>
  <si>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</si>
  <si>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</si>
  <si>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</si>
  <si>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</si>
  <si>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</si>
  <si>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</si>
  <si>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</si>
  <si>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</si>
  <si>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</si>
  <si>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</si>
  <si>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</si>
  <si>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</si>
  <si>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</si>
  <si>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</si>
  <si>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</si>
  <si>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</si>
  <si>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</si>
  <si>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</si>
  <si>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</si>
  <si>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</si>
  <si>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</si>
  <si>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</si>
  <si>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</si>
  <si>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</si>
  <si>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</si>
  <si>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</si>
  <si>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</si>
  <si>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</si>
  <si>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</si>
  <si>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</si>
  <si>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</si>
  <si>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</si>
  <si>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</si>
  <si>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</si>
  <si>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</si>
  <si>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</si>
  <si>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</si>
  <si>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</si>
  <si>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</si>
  <si>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</si>
  <si>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</si>
  <si>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</si>
  <si>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</si>
  <si>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</si>
  <si>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</si>
  <si>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</si>
  <si>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</si>
  <si>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</si>
  <si>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</si>
  <si>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</si>
  <si>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</si>
  <si>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</si>
  <si>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</si>
  <si>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</si>
  <si>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</si>
  <si>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</si>
  <si>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</si>
  <si>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</si>
  <si>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</si>
  <si>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</si>
  <si>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</si>
  <si>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</si>
  <si>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</si>
  <si>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</si>
  <si>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</si>
  <si>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</si>
  <si>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</si>
  <si>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</si>
  <si>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</si>
  <si>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</si>
  <si>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</si>
  <si>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</si>
  <si>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</si>
  <si>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</si>
  <si>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</si>
  <si>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</si>
  <si>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</si>
  <si>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</si>
  <si>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</si>
  <si>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</si>
  <si>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</si>
  <si>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</si>
  <si>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</si>
  <si>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</si>
  <si>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</si>
  <si>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</si>
  <si>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</si>
  <si>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</si>
  <si>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</si>
  <si>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</si>
  <si>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</si>
  <si>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</si>
  <si>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</si>
  <si>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</si>
  <si>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</si>
  <si>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</si>
  <si>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</si>
  <si>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</si>
  <si>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</si>
  <si>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</si>
  <si>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</si>
  <si>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</si>
  <si>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</si>
  <si>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</si>
  <si>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</si>
  <si>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</si>
  <si>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</si>
  <si>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</si>
  <si>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</si>
  <si>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</si>
  <si>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</si>
  <si>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</si>
  <si>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</si>
  <si>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</si>
  <si>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</si>
  <si>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</si>
  <si>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</si>
  <si>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</si>
  <si>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</si>
  <si>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</si>
  <si>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</si>
  <si>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</si>
  <si>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</si>
  <si>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</si>
  <si>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</si>
  <si>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</si>
  <si>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</si>
  <si>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</si>
  <si>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</si>
  <si>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</si>
  <si>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</si>
  <si>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</si>
  <si>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</si>
  <si>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</si>
  <si>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</si>
  <si>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</si>
  <si>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</si>
  <si>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</si>
  <si>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</si>
  <si>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</si>
  <si>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</si>
  <si>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</si>
  <si>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</si>
  <si>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</si>
  <si>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</si>
  <si>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</si>
  <si>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</si>
  <si>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</si>
  <si>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</si>
  <si>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</si>
  <si>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</si>
  <si>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</si>
  <si>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</si>
  <si>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</si>
  <si>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</si>
  <si>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</si>
  <si>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</si>
  <si>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</si>
  <si>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</si>
  <si>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</si>
  <si>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</si>
  <si>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</si>
  <si>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</si>
  <si>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</si>
  <si>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</si>
  <si>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</si>
  <si>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</si>
  <si>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</si>
  <si>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</si>
  <si>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</si>
  <si>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</si>
  <si>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</si>
  <si>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</si>
  <si>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</si>
  <si>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</si>
  <si>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</si>
  <si>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</si>
  <si>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</si>
  <si>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</si>
  <si>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</si>
  <si>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</si>
  <si>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</si>
  <si>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</si>
  <si>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</si>
  <si>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</si>
  <si>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</si>
  <si>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</si>
  <si>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</si>
  <si>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</si>
  <si>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</si>
  <si>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</si>
  <si>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</si>
  <si>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</si>
  <si>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</si>
  <si>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</si>
  <si>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</si>
  <si>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</si>
  <si>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</si>
  <si>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</si>
  <si>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</si>
  <si>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</si>
  <si>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</si>
  <si>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</si>
  <si>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</si>
  <si>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</si>
  <si>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</si>
  <si>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</si>
  <si>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</si>
  <si>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</si>
  <si>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</si>
  <si>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</si>
  <si>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</si>
  <si>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</si>
  <si>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</si>
  <si>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</si>
  <si>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</si>
  <si>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</si>
  <si>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</si>
  <si>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</si>
  <si>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</si>
  <si>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</si>
  <si>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</si>
  <si>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</si>
  <si>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</si>
  <si>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</si>
  <si>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</si>
  <si>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</si>
  <si>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</si>
  <si>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</si>
  <si>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</si>
  <si>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</si>
  <si>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</si>
  <si>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</si>
  <si>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</si>
  <si>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</si>
  <si>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</si>
  <si>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</si>
  <si>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</si>
  <si>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</si>
  <si>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</si>
  <si>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</si>
  <si>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</si>
  <si>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</si>
  <si>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</si>
  <si>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</si>
  <si>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</si>
  <si>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</si>
  <si>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</si>
  <si>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</si>
  <si>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</si>
  <si>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</si>
  <si>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</si>
  <si>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</si>
  <si>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</si>
  <si>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</si>
  <si>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</si>
  <si>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</si>
  <si>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</si>
  <si>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</si>
  <si>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</si>
  <si>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</si>
  <si>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</si>
  <si>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</si>
  <si>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</si>
  <si>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</si>
  <si>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</si>
  <si>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</si>
  <si>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</si>
  <si>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</si>
  <si>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</si>
  <si>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</si>
  <si>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</si>
  <si>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</si>
  <si>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</si>
  <si>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</si>
  <si>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</si>
  <si>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</si>
  <si>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</si>
  <si>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</si>
  <si>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</si>
  <si>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</si>
  <si>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</si>
  <si>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</si>
  <si>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</si>
  <si>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</si>
  <si>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</si>
  <si>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</si>
  <si>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</si>
  <si>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</si>
  <si>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</si>
  <si>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</si>
  <si>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</si>
  <si>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</si>
  <si>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</si>
  <si>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</si>
  <si>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</si>
  <si>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</si>
  <si>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</si>
  <si>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</si>
  <si>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</si>
  <si>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</si>
  <si>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</si>
  <si>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</si>
  <si>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</si>
  <si>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</si>
  <si>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</si>
  <si>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</si>
  <si>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</si>
  <si>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</si>
  <si>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</si>
  <si>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</si>
  <si>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</si>
  <si>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</si>
  <si>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</si>
  <si>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</si>
  <si>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</si>
  <si>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</si>
  <si>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</si>
  <si>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</si>
  <si>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</si>
  <si>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</si>
  <si>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</si>
  <si>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</si>
  <si>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</si>
  <si>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</si>
  <si>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</si>
  <si>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</si>
  <si>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</si>
  <si>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</si>
  <si>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</si>
  <si>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</si>
  <si>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</si>
  <si>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</si>
  <si>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</si>
  <si>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</si>
  <si>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</si>
  <si>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</si>
  <si>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</si>
  <si>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</si>
  <si>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</si>
  <si>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</si>
  <si>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</si>
  <si>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</si>
  <si>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</si>
  <si>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</si>
  <si>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</si>
  <si>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</si>
  <si>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</si>
  <si>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</si>
  <si>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</si>
  <si>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</si>
  <si>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</si>
  <si>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</si>
  <si>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</si>
  <si>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</si>
  <si>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</si>
  <si>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</si>
  <si>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</si>
  <si>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</si>
  <si>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</si>
  <si>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</si>
  <si>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</si>
  <si>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</si>
  <si>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</si>
  <si>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</si>
  <si>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</si>
  <si>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</si>
  <si>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</si>
  <si>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</si>
  <si>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</si>
  <si>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</si>
  <si>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</si>
  <si>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</si>
  <si>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</si>
  <si>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</si>
  <si>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</si>
  <si>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</si>
  <si>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</si>
  <si>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</si>
  <si>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</si>
  <si>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</si>
  <si>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</si>
  <si>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</si>
  <si>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</si>
  <si>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</si>
  <si>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</si>
  <si>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</si>
  <si>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</si>
  <si>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</si>
  <si>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</si>
  <si>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</si>
  <si>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</si>
  <si>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</si>
  <si>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</si>
  <si>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</si>
  <si>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</si>
  <si>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</si>
  <si>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</si>
  <si>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</si>
  <si>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</si>
  <si>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</si>
  <si>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</si>
  <si>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</si>
  <si>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</si>
  <si>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</si>
  <si>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</si>
  <si>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</si>
  <si>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</si>
  <si>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</si>
  <si>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</si>
  <si>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</si>
  <si>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</si>
  <si>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</si>
  <si>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</si>
  <si>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</si>
  <si>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</si>
  <si>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</si>
  <si>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</si>
  <si>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</si>
  <si>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</si>
  <si>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</si>
  <si>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</si>
  <si>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</si>
  <si>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</si>
  <si>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</si>
  <si>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</si>
  <si>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</si>
  <si>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</si>
  <si>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</si>
  <si>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</si>
  <si>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</si>
  <si>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</si>
  <si>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</si>
  <si>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</si>
  <si>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</si>
  <si>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</si>
  <si>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</si>
  <si>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</si>
  <si>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</si>
  <si>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</si>
  <si>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</si>
  <si>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</si>
  <si>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</si>
  <si>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</si>
  <si>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</si>
  <si>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</si>
  <si>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</si>
  <si>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</si>
  <si>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</si>
  <si>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</si>
  <si>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</si>
  <si>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</si>
  <si>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</si>
  <si>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</si>
  <si>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</si>
  <si>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</si>
  <si>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</si>
  <si>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</si>
  <si>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</si>
  <si>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</si>
  <si>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</si>
  <si>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</si>
  <si>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</si>
  <si>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</si>
  <si>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</si>
  <si>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</si>
  <si>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</si>
  <si>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</si>
  <si>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</si>
  <si>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</si>
  <si>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</si>
  <si>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</si>
  <si>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</si>
  <si>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</si>
  <si>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</si>
  <si>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</si>
  <si>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</si>
  <si>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</si>
  <si>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</si>
  <si>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</si>
  <si>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</si>
  <si>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</si>
  <si>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</si>
  <si>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</si>
  <si>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</si>
  <si>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</si>
  <si>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</si>
  <si>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</si>
  <si>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</si>
  <si>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</si>
  <si>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</si>
  <si>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</si>
  <si>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</si>
  <si>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</si>
  <si>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</si>
  <si>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</si>
  <si>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</si>
  <si>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</si>
  <si>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</si>
  <si>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</si>
  <si>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</si>
  <si>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</si>
  <si>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</si>
  <si>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</si>
  <si>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</si>
  <si>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</si>
  <si>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</si>
  <si>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</si>
  <si>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</si>
  <si>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</si>
  <si>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</si>
  <si>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</si>
  <si>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</si>
  <si>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</si>
  <si>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</si>
  <si>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</si>
  <si>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</si>
  <si>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</si>
  <si>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</si>
  <si>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</si>
  <si>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</si>
  <si>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</si>
  <si>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</si>
  <si>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</si>
  <si>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</si>
  <si>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</si>
  <si>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</si>
  <si>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</si>
  <si>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</si>
  <si>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</si>
  <si>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</si>
  <si>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</si>
  <si>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</si>
  <si>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</si>
  <si>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</si>
  <si>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</si>
  <si>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</si>
  <si>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</si>
  <si>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</si>
  <si>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</si>
  <si>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</si>
  <si>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</si>
  <si>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</si>
  <si>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</si>
  <si>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</si>
  <si>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</si>
  <si>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</si>
  <si>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</si>
  <si>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</si>
  <si>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</si>
  <si>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</si>
  <si>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</si>
  <si>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</si>
  <si>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</si>
  <si>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</si>
  <si>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</si>
  <si>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</si>
  <si>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</si>
  <si>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</si>
  <si>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</si>
  <si>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</si>
  <si>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</si>
  <si>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</si>
  <si>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</si>
  <si>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</si>
  <si>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</si>
  <si>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</si>
  <si>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</si>
  <si>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</si>
  <si>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</si>
  <si>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</si>
  <si>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</si>
  <si>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</si>
  <si>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</si>
  <si>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</si>
  <si>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</si>
  <si>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</si>
  <si>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</si>
  <si>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</si>
  <si>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</si>
  <si>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</si>
  <si>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</si>
  <si>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</si>
  <si>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</si>
  <si>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</si>
  <si>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</si>
  <si>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</si>
  <si>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</si>
  <si>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</si>
  <si>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</si>
  <si>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</si>
  <si>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</si>
  <si>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</si>
  <si>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</si>
  <si>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</si>
  <si>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</si>
  <si>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</si>
  <si>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</si>
  <si>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</si>
  <si>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</si>
  <si>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</si>
  <si>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</si>
  <si>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</si>
  <si>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</si>
  <si>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</si>
  <si>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</si>
  <si>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</si>
  <si>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</si>
  <si>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</si>
  <si>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</si>
  <si>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</si>
  <si>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</si>
  <si>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</si>
  <si>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</si>
  <si>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</si>
  <si>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</si>
  <si>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</si>
  <si>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</si>
  <si>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</si>
  <si>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</si>
  <si>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</si>
  <si>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</si>
  <si>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</si>
  <si>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</si>
  <si>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</si>
  <si>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</si>
  <si>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</si>
  <si>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</si>
  <si>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</si>
  <si>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</si>
  <si>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</si>
  <si>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</si>
  <si>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</si>
  <si>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</si>
  <si>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</si>
  <si>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</si>
  <si>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</si>
  <si>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</si>
  <si>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</si>
  <si>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</si>
  <si>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</si>
  <si>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</si>
  <si>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</si>
  <si>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</si>
  <si>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</si>
  <si>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</si>
  <si>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</si>
  <si>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</si>
  <si>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</si>
  <si>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</si>
  <si>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</si>
  <si>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</si>
  <si>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</si>
  <si>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</si>
  <si>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</si>
  <si>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</si>
  <si>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</si>
  <si>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</si>
  <si>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</si>
  <si>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</si>
  <si>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</si>
  <si>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</si>
  <si>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</si>
  <si>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</si>
  <si>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</si>
  <si>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</si>
  <si>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</si>
  <si>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</si>
  <si>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</si>
  <si>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</si>
  <si>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</si>
  <si>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</si>
  <si>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</si>
  <si>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</si>
  <si>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</si>
  <si>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</si>
  <si>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</si>
  <si>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</si>
  <si>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</si>
  <si>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</si>
  <si>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</si>
  <si>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</si>
  <si>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</si>
  <si>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</si>
  <si>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</si>
  <si>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</si>
  <si>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</si>
  <si>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</si>
  <si>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</si>
  <si>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</si>
  <si>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</si>
  <si>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</si>
  <si>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</si>
  <si>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</si>
  <si>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</si>
  <si>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</si>
  <si>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</si>
  <si>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</si>
  <si>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</si>
  <si>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</si>
  <si>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</si>
  <si>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</si>
  <si>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</si>
  <si>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</si>
  <si>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</si>
  <si>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</si>
  <si>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</si>
  <si>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</si>
  <si>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</si>
  <si>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</si>
  <si>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</si>
  <si>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</si>
  <si>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</si>
  <si>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</si>
  <si>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</si>
  <si>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</si>
  <si>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</si>
  <si>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</si>
  <si>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</si>
  <si>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</si>
  <si>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</si>
  <si>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</si>
  <si>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</si>
  <si>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</si>
  <si>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</si>
  <si>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</si>
  <si>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</si>
  <si>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</si>
  <si>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</si>
  <si>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</si>
  <si>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</si>
  <si>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</si>
  <si>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</si>
  <si>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</si>
  <si>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</si>
  <si>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</si>
  <si>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</si>
  <si>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</si>
  <si>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</si>
  <si>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</si>
  <si>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</si>
  <si>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</si>
  <si>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</si>
  <si>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</si>
  <si>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</si>
  <si>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</si>
  <si>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</si>
  <si>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</si>
  <si>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</si>
  <si>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</si>
  <si>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</si>
  <si>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</si>
  <si>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</si>
  <si>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</si>
  <si>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</si>
  <si>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</si>
  <si>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</si>
  <si>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</si>
  <si>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</si>
  <si>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</si>
  <si>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</si>
  <si>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</si>
  <si>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</si>
  <si>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</si>
  <si>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</si>
  <si>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</si>
  <si>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</si>
  <si>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</si>
  <si>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</si>
  <si>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</si>
  <si>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</si>
  <si>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</si>
  <si>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</si>
  <si>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</si>
  <si>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</si>
  <si>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</si>
  <si>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</si>
  <si>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</si>
  <si>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</si>
  <si>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</si>
  <si>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</si>
  <si>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</si>
  <si>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</si>
  <si>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</si>
  <si>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</si>
  <si>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</si>
  <si>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</si>
  <si>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</si>
  <si>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</si>
  <si>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</si>
  <si>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</si>
  <si>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</si>
  <si>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</si>
  <si>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</si>
  <si>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</si>
  <si>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</si>
  <si>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</si>
  <si>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</si>
  <si>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</si>
  <si>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</si>
  <si>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</si>
  <si>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</si>
  <si>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</si>
  <si>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</si>
  <si>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</si>
  <si>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</si>
  <si>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</si>
  <si>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</si>
  <si>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</si>
  <si>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</si>
  <si>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</si>
  <si>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</si>
  <si>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</si>
  <si>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</si>
  <si>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</si>
  <si>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</si>
  <si>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</si>
  <si>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</si>
  <si>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</si>
  <si>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</si>
  <si>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</si>
  <si>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</si>
  <si>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</si>
  <si>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</si>
  <si>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</si>
  <si>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</si>
  <si>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</si>
  <si>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</si>
  <si>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</si>
  <si>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</si>
  <si>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</si>
  <si>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</si>
  <si>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</si>
  <si>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</si>
  <si>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</si>
  <si>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</si>
  <si>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</si>
  <si>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</si>
  <si>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</si>
  <si>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</si>
  <si>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</si>
  <si>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</si>
  <si>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</si>
  <si>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</si>
  <si>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</si>
  <si>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</si>
  <si>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</si>
  <si>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</si>
  <si>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</si>
  <si>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</si>
  <si>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</si>
  <si>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</si>
  <si>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</si>
  <si>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</si>
  <si>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</si>
  <si>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</si>
  <si>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</si>
  <si>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</si>
  <si>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</si>
  <si>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</si>
  <si>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</si>
  <si>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</si>
  <si>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</si>
  <si>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</si>
  <si>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</si>
  <si>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</si>
  <si>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</si>
  <si>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</si>
  <si>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</si>
  <si>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</si>
  <si>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</si>
  <si>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</si>
  <si>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</si>
  <si>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</si>
  <si>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</si>
  <si>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</si>
  <si>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</si>
  <si>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</si>
  <si>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</si>
  <si>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</si>
  <si>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</si>
  <si>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</si>
  <si>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</si>
  <si>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</si>
  <si>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</si>
  <si>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</si>
  <si>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</si>
  <si>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</si>
  <si>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</si>
  <si>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</si>
  <si>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</si>
  <si>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</si>
  <si>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</si>
  <si>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</si>
  <si>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</si>
  <si>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</si>
  <si>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</si>
  <si>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</si>
  <si>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</si>
  <si>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</si>
  <si>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</si>
  <si>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</si>
  <si>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</si>
  <si>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</si>
  <si>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</si>
  <si>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</si>
  <si>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</si>
  <si>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</si>
  <si>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</si>
  <si>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</si>
  <si>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</si>
  <si>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</si>
  <si>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</si>
  <si>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</si>
  <si>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</si>
  <si>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</si>
  <si>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</si>
  <si>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</si>
  <si>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</si>
  <si>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</si>
  <si>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</si>
  <si>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</si>
  <si>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</si>
  <si>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</si>
  <si>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</si>
  <si>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</si>
  <si>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</si>
  <si>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</si>
  <si>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</si>
  <si>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</si>
  <si>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</si>
  <si>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</si>
  <si>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</si>
  <si>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</si>
  <si>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</si>
  <si>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</si>
  <si>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</si>
  <si>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</si>
  <si>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</si>
  <si>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</si>
  <si>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</si>
  <si>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</si>
  <si>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</si>
  <si>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</si>
  <si>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</si>
  <si>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</si>
  <si>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</si>
  <si>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</si>
  <si>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</si>
  <si>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</si>
  <si>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</si>
  <si>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</si>
  <si>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</si>
  <si>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</si>
  <si>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</si>
  <si>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</si>
  <si>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</si>
  <si>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</si>
  <si>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</si>
  <si>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</si>
  <si>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</si>
  <si>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</si>
  <si>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</si>
  <si>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</si>
  <si>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</si>
  <si>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</si>
  <si>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</si>
  <si>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</si>
  <si>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</si>
  <si>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</si>
  <si>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</si>
  <si>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</si>
  <si>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</si>
  <si>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</si>
  <si>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</si>
  <si>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</si>
  <si>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</si>
  <si>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</si>
  <si>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</si>
  <si>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</si>
  <si>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</si>
  <si>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</si>
  <si>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</si>
  <si>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</si>
  <si>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</si>
  <si>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</si>
  <si>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</si>
  <si>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</si>
  <si>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</si>
  <si>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</si>
  <si>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</si>
  <si>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</si>
  <si>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</si>
  <si>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</si>
  <si>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</si>
  <si>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</si>
  <si>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</si>
  <si>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</si>
  <si>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</si>
  <si>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</si>
  <si>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</si>
  <si>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</si>
  <si>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</si>
  <si>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</si>
  <si>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</si>
  <si>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</si>
  <si>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</si>
  <si>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</si>
  <si>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</si>
  <si>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</si>
  <si>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</si>
  <si>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</si>
  <si>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</si>
  <si>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</si>
  <si>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</si>
  <si>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</si>
  <si>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</si>
  <si>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</si>
  <si>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</si>
  <si>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</si>
  <si>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</si>
  <si>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</si>
  <si>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</si>
  <si>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</si>
  <si>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</si>
  <si>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</si>
  <si>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</si>
  <si>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</si>
  <si>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</si>
  <si>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</si>
  <si>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</si>
  <si>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</si>
  <si>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</si>
  <si>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</si>
  <si>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</si>
  <si>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</si>
  <si>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</si>
  <si>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</si>
  <si>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</si>
  <si>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</si>
  <si>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</si>
  <si>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</si>
  <si>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</si>
  <si>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</si>
  <si>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</si>
  <si>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</si>
  <si>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</si>
  <si>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</si>
  <si>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</si>
  <si>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</si>
  <si>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</si>
  <si>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</si>
  <si>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</si>
  <si>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</si>
  <si>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</si>
  <si>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</si>
  <si>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</si>
  <si>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</si>
  <si>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</si>
  <si>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</si>
  <si>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</si>
  <si>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</si>
  <si>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</si>
  <si>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</si>
  <si>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</si>
  <si>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</si>
  <si>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</si>
  <si>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</si>
  <si>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</si>
  <si>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</si>
  <si>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</si>
  <si>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</si>
  <si>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</si>
  <si>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</si>
  <si>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</si>
  <si>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</si>
  <si>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</si>
  <si>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</si>
  <si>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</si>
  <si>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</si>
  <si>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</si>
  <si>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</si>
  <si>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</si>
  <si>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</si>
  <si>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</si>
  <si>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</si>
  <si>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</si>
  <si>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</si>
  <si>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</si>
  <si>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</si>
  <si>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</si>
  <si>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</si>
  <si>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</si>
  <si>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</si>
  <si>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</si>
  <si>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</si>
  <si>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</si>
  <si>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</si>
  <si>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</si>
  <si>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</si>
  <si>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</si>
  <si>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</si>
  <si>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</si>
  <si>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</si>
  <si>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</si>
  <si>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</si>
  <si>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</si>
  <si>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</si>
  <si>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</si>
  <si>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</si>
  <si>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</si>
  <si>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</si>
  <si>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</si>
  <si>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</si>
  <si>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</si>
  <si>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</si>
  <si>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</si>
  <si>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</si>
  <si>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</si>
  <si>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</si>
  <si>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</si>
  <si>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</si>
  <si>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</si>
  <si>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</si>
  <si>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</si>
  <si>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</si>
  <si>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</si>
  <si>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</si>
  <si>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</si>
  <si>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</si>
  <si>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</si>
  <si>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</si>
  <si>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</si>
  <si>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</si>
  <si>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</si>
  <si>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</si>
  <si>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</si>
  <si>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</si>
  <si>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</si>
  <si>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</si>
  <si>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</si>
  <si>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</si>
  <si>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</si>
  <si>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</si>
  <si>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</si>
  <si>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</si>
  <si>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</si>
  <si>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</si>
  <si>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</si>
  <si>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</si>
  <si>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</si>
  <si>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</si>
  <si>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</si>
  <si>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</si>
  <si>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</si>
  <si>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</si>
  <si>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</si>
  <si>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</si>
  <si>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</si>
  <si>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</si>
  <si>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</si>
  <si>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</si>
  <si>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</si>
  <si>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</si>
  <si>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</si>
  <si>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</si>
  <si>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</si>
  <si>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</si>
  <si>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</si>
  <si>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</si>
  <si>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</si>
  <si>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</si>
  <si>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</si>
  <si>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</si>
  <si>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</si>
  <si>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</si>
  <si>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</si>
  <si>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</si>
  <si>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</si>
  <si>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</si>
  <si>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</si>
  <si>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</si>
  <si>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</si>
  <si>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</si>
  <si>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</si>
  <si>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</si>
  <si>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</si>
  <si>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</si>
  <si>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</si>
  <si>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</si>
  <si>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</si>
  <si>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</si>
  <si>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</si>
  <si>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</si>
  <si>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</si>
  <si>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</si>
  <si>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</si>
  <si>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</si>
  <si>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</si>
  <si>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</si>
  <si>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</si>
  <si>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</si>
  <si>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</si>
  <si>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</si>
  <si>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</si>
  <si>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</si>
  <si>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</si>
  <si>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</si>
  <si>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</si>
  <si>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</si>
  <si>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</si>
  <si>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</si>
  <si>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</si>
  <si>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</si>
  <si>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</si>
  <si>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</si>
  <si>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</si>
  <si>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</si>
  <si>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</si>
  <si>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</si>
  <si>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</si>
  <si>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</si>
  <si>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</si>
  <si>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</si>
  <si>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</si>
  <si>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</si>
  <si>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</si>
  <si>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</si>
  <si>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</si>
  <si>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</si>
  <si>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</si>
  <si>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</si>
  <si>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</si>
  <si>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</si>
  <si>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</si>
  <si>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</si>
  <si>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</si>
  <si>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</si>
  <si>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</si>
  <si>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</si>
  <si>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</si>
  <si>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</si>
  <si>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</si>
  <si>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</si>
  <si>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</si>
  <si>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</si>
  <si>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</si>
  <si>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</si>
  <si>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</si>
  <si>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</si>
  <si>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</si>
  <si>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</si>
  <si>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</si>
  <si>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</si>
  <si>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</si>
  <si>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</si>
  <si>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</si>
  <si>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</si>
  <si>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</si>
  <si>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</si>
  <si>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</si>
  <si>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</si>
  <si>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</si>
  <si>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</si>
  <si>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</si>
  <si>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</si>
  <si>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</si>
  <si>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</si>
  <si>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</si>
  <si>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</si>
  <si>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</si>
  <si>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</si>
  <si>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</si>
  <si>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</si>
  <si>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</si>
  <si>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</si>
  <si>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</si>
  <si>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</si>
  <si>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</si>
  <si>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</si>
  <si>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</si>
  <si>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</si>
  <si>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</si>
  <si>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</si>
  <si>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</si>
  <si>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</si>
  <si>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</si>
  <si>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</si>
  <si>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</si>
  <si>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</si>
  <si>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</si>
  <si>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</si>
  <si>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</si>
  <si>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</si>
  <si>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</si>
  <si>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</si>
  <si>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</si>
  <si>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</si>
  <si>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</si>
  <si>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</si>
  <si>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</si>
  <si>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</si>
  <si>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</si>
  <si>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</si>
  <si>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</si>
  <si>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</si>
  <si>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</si>
  <si>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</si>
  <si>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</si>
  <si>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</si>
  <si>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</si>
  <si>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</si>
  <si>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</si>
  <si>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</si>
  <si>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</si>
  <si>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</si>
  <si>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</si>
  <si>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</si>
  <si>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</si>
  <si>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</si>
  <si>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</si>
  <si>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</si>
  <si>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</si>
  <si>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</si>
  <si>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</si>
  <si>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</si>
  <si>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</si>
  <si>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</si>
  <si>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</si>
  <si>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</si>
  <si>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</si>
  <si>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</si>
  <si>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</si>
  <si>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</si>
  <si>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</si>
  <si>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</si>
  <si>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</si>
  <si>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</si>
  <si>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</si>
  <si>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</si>
  <si>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</si>
  <si>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</si>
  <si>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</si>
  <si>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</si>
  <si>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</si>
  <si>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</si>
  <si>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</si>
  <si>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</si>
  <si>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</si>
  <si>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</si>
  <si>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</si>
  <si>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</si>
  <si>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</si>
  <si>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</si>
  <si>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</si>
  <si>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</si>
  <si>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</si>
  <si>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</si>
  <si>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</si>
  <si>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</si>
  <si>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</si>
  <si>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</si>
  <si>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</si>
  <si>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</si>
  <si>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</si>
  <si>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</si>
  <si>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</si>
  <si>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</si>
  <si>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</si>
  <si>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</si>
  <si>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</si>
  <si>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</si>
  <si>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</si>
  <si>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</si>
  <si>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</si>
  <si>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</si>
  <si>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</si>
  <si>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</si>
  <si>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</si>
  <si>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</si>
  <si>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</si>
  <si>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</si>
  <si>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</si>
  <si>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</si>
  <si>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</si>
  <si>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</si>
  <si>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</si>
  <si>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</si>
  <si>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</si>
  <si>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</si>
  <si>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</si>
  <si>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</si>
  <si>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</si>
  <si>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</si>
  <si>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</si>
  <si>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</si>
  <si>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</si>
  <si>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</si>
  <si>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</si>
  <si>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</si>
  <si>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</si>
  <si>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</si>
  <si>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</si>
  <si>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</si>
  <si>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</si>
  <si>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</si>
  <si>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</si>
  <si>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</si>
  <si>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</si>
  <si>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</si>
  <si>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</si>
  <si>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</si>
  <si>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</si>
  <si>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</si>
  <si>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</si>
  <si>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</si>
  <si>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</si>
  <si>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</si>
  <si>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</si>
  <si>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</si>
  <si>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</si>
  <si>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</si>
  <si>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</si>
  <si>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</si>
  <si>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</si>
  <si>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</si>
  <si>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</si>
  <si>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</si>
  <si>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</si>
  <si>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</si>
  <si>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</si>
  <si>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</si>
  <si>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</si>
  <si>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</si>
  <si>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</si>
  <si>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</si>
  <si>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</si>
  <si>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</si>
  <si>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</si>
  <si>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</si>
  <si>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</si>
  <si>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</si>
  <si>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</si>
  <si>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</si>
  <si>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</si>
  <si>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</si>
  <si>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</si>
  <si>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</si>
  <si>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</si>
  <si>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</si>
  <si>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</si>
  <si>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</si>
  <si>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</si>
  <si>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</si>
  <si>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</si>
  <si>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</si>
  <si>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</si>
  <si>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</si>
  <si>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</si>
  <si>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</si>
  <si>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</si>
  <si>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</si>
  <si>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</si>
  <si>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</si>
  <si>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</si>
  <si>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</si>
  <si>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</si>
  <si>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</si>
  <si>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</si>
  <si>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</si>
  <si>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</si>
  <si>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</si>
  <si>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</si>
  <si>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</si>
  <si>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</si>
  <si>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</si>
  <si>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</si>
  <si>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</si>
  <si>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</si>
  <si>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</si>
  <si>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</si>
  <si>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</si>
  <si>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</si>
  <si>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</si>
  <si>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</si>
  <si>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</si>
  <si>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</si>
  <si>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</si>
  <si>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</si>
  <si>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</si>
  <si>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</si>
  <si>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</si>
  <si>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</si>
  <si>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</si>
  <si>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</si>
  <si>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</si>
  <si>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</si>
  <si>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</si>
  <si>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</si>
  <si>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</si>
  <si>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</si>
  <si>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</si>
  <si>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</si>
  <si>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</si>
  <si>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</si>
  <si>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</si>
  <si>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</si>
  <si>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</si>
  <si>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</si>
  <si>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</si>
  <si>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</si>
  <si>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</si>
  <si>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</si>
  <si>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</si>
  <si>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</si>
  <si>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</si>
  <si>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</si>
  <si>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</si>
  <si>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</si>
  <si>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</si>
  <si>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</si>
  <si>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</si>
  <si>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</si>
  <si>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</si>
  <si>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</si>
  <si>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</si>
  <si>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</si>
  <si>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</si>
  <si>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</si>
  <si>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</si>
  <si>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</si>
  <si>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</si>
  <si>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</si>
  <si>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</si>
  <si>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</si>
  <si>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</si>
  <si>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</si>
  <si>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</si>
  <si>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</si>
  <si>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</si>
  <si>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</si>
  <si>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</si>
  <si>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</si>
  <si>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</si>
  <si>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</si>
  <si>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</si>
  <si>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</si>
  <si>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</si>
  <si>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</si>
  <si>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</si>
  <si>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</si>
  <si>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</si>
  <si>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</si>
  <si>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</si>
  <si>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</si>
  <si>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</si>
  <si>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</si>
  <si>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</si>
  <si>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</si>
  <si>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</si>
  <si>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</si>
  <si>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</si>
  <si>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</si>
  <si>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</si>
  <si>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</si>
  <si>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</si>
  <si>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</si>
  <si>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</si>
  <si>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</si>
  <si>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</si>
  <si>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</si>
  <si>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</si>
  <si>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</si>
  <si>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</si>
  <si>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</si>
  <si>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</si>
  <si>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</si>
  <si>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</si>
  <si>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</si>
  <si>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</si>
  <si>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</si>
  <si>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</si>
  <si>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</si>
  <si>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</si>
  <si>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</si>
  <si>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</si>
  <si>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</si>
  <si>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</si>
  <si>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</si>
  <si>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</si>
  <si>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</si>
  <si>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</si>
  <si>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</si>
  <si>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</si>
  <si>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</si>
  <si>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</si>
  <si>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</si>
  <si>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</si>
  <si>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</si>
  <si>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</si>
  <si>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</si>
  <si>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</si>
  <si>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</si>
  <si>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</si>
  <si>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</si>
  <si>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</si>
  <si>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</si>
  <si>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</si>
  <si>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</si>
  <si>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</si>
  <si>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</si>
  <si>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</si>
  <si>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</si>
  <si>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</si>
  <si>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</si>
  <si>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</si>
  <si>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</si>
  <si>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</si>
  <si>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</si>
  <si>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</si>
  <si>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</si>
  <si>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</si>
  <si>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</si>
  <si>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</si>
  <si>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</si>
  <si>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</si>
  <si>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</si>
  <si>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</si>
  <si>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</si>
  <si>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</si>
  <si>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</si>
  <si>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</si>
  <si>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</si>
  <si>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</si>
  <si>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</si>
  <si>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</si>
  <si>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</si>
  <si>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</si>
  <si>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</si>
  <si>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</si>
  <si>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</si>
  <si>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</si>
  <si>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</si>
  <si>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</si>
  <si>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</si>
  <si>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</si>
  <si>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</si>
  <si>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</si>
  <si>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</si>
  <si>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</si>
  <si>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</si>
  <si>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</si>
  <si>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</si>
  <si>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</si>
  <si>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</si>
  <si>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</si>
  <si>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</si>
  <si>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</si>
  <si>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</si>
  <si>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</si>
  <si>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</si>
  <si>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</si>
  <si>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</si>
  <si>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</si>
  <si>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</si>
  <si>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</si>
  <si>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</si>
  <si>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</si>
  <si>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</si>
  <si>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</si>
  <si>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</si>
  <si>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</si>
  <si>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</si>
  <si>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</si>
  <si>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</si>
  <si>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</si>
  <si>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</si>
  <si>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</si>
  <si>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</si>
  <si>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</si>
  <si>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</si>
  <si>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</si>
  <si>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</si>
  <si>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</si>
  <si>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</si>
  <si>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</si>
  <si>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</si>
  <si>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</si>
  <si>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</si>
  <si>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</si>
  <si>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</si>
  <si>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</si>
  <si>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</si>
  <si>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</si>
  <si>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</si>
  <si>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</si>
  <si>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</si>
  <si>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</si>
  <si>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</si>
  <si>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</si>
  <si>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</si>
  <si>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</si>
  <si>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</si>
  <si>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</si>
  <si>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</si>
  <si>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</si>
  <si>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</si>
  <si>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</si>
  <si>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</si>
  <si>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</si>
  <si>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</si>
  <si>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</si>
  <si>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</si>
  <si>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</si>
  <si>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</si>
  <si>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</si>
  <si>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</si>
  <si>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</si>
  <si>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</si>
  <si>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</si>
  <si>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</si>
  <si>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</si>
  <si>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</si>
  <si>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</si>
  <si>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</si>
  <si>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</si>
  <si>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</si>
  <si>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</si>
  <si>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</si>
  <si>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</si>
  <si>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</si>
  <si>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</si>
  <si>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</si>
  <si>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</si>
  <si>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</si>
  <si>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</si>
  <si>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</si>
  <si>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</si>
  <si>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</si>
  <si>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</si>
  <si>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</si>
  <si>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</si>
  <si>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</si>
  <si>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</si>
  <si>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</si>
  <si>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</si>
  <si>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</si>
  <si>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</si>
  <si>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</si>
  <si>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</si>
  <si>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</si>
  <si>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</si>
  <si>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</si>
  <si>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</si>
  <si>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</si>
  <si>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</si>
  <si>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</si>
  <si>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</si>
  <si>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</si>
  <si>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</si>
  <si>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</si>
  <si>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</si>
  <si>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</si>
  <si>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</si>
  <si>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</si>
  <si>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</si>
  <si>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</si>
  <si>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</si>
  <si>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</si>
  <si>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</si>
  <si>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</si>
  <si>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</si>
  <si>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</si>
  <si>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</si>
  <si>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</si>
  <si>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</si>
  <si>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</si>
  <si>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</si>
  <si>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</si>
  <si>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</si>
  <si>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</si>
  <si>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</si>
  <si>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</si>
  <si>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</si>
  <si>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</si>
  <si>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</si>
  <si>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</si>
  <si>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</si>
  <si>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</si>
  <si>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</si>
  <si>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</si>
  <si>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</si>
  <si>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</si>
  <si>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</si>
  <si>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</si>
  <si>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</si>
  <si>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</si>
  <si>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</si>
  <si>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</si>
  <si>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</si>
  <si>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</si>
  <si>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</si>
  <si>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</si>
  <si>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</si>
  <si>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</si>
  <si>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</si>
  <si>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</si>
  <si>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</si>
  <si>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</si>
  <si>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</si>
  <si>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</si>
  <si>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</si>
  <si>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</si>
  <si>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</si>
  <si>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</si>
  <si>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</si>
  <si>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</si>
  <si>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</si>
  <si>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</si>
  <si>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</si>
  <si>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</si>
  <si>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</si>
  <si>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</si>
  <si>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</si>
  <si>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</si>
  <si>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</si>
  <si>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</si>
  <si>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</si>
  <si>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</si>
  <si>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</si>
  <si>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</si>
  <si>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</si>
  <si>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</si>
  <si>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</si>
  <si>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</si>
  <si>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</si>
  <si>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</si>
  <si>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</si>
  <si>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</si>
  <si>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</si>
  <si>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</si>
  <si>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</si>
  <si>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</si>
  <si>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</si>
  <si>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</si>
  <si>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</si>
  <si>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</si>
  <si>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</si>
  <si>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</si>
  <si>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</si>
  <si>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</si>
  <si>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</si>
  <si>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</si>
  <si>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</si>
  <si>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</si>
  <si>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</si>
  <si>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</si>
  <si>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</si>
  <si>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</si>
  <si>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</si>
  <si>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</si>
  <si>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</si>
  <si>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</si>
  <si>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</si>
  <si>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</si>
  <si>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</si>
  <si>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</si>
  <si>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</si>
  <si>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</si>
  <si>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</si>
  <si>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</si>
  <si>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</si>
  <si>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</si>
  <si>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</si>
  <si>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</si>
  <si>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</si>
  <si>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</si>
  <si>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</si>
  <si>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</si>
  <si>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</si>
  <si>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</si>
  <si>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</si>
  <si>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</si>
  <si>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</si>
  <si>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</si>
  <si>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</si>
  <si>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</si>
  <si>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</si>
  <si>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</si>
  <si>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</si>
  <si>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</si>
  <si>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</si>
  <si>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</si>
  <si>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</si>
  <si>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</si>
  <si>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</si>
  <si>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</si>
  <si>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</si>
  <si>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</si>
  <si>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</si>
  <si>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</si>
  <si>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</si>
  <si>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</si>
  <si>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</si>
  <si>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</si>
  <si>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</si>
  <si>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</si>
  <si>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</si>
  <si>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</si>
  <si>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</si>
  <si>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</si>
  <si>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</si>
  <si>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</si>
  <si>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</si>
  <si>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</si>
  <si>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</si>
  <si>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</si>
  <si>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</si>
  <si>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</si>
  <si>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</si>
  <si>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</si>
  <si>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</si>
  <si>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</si>
  <si>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</si>
  <si>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</si>
  <si>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</si>
  <si>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</si>
  <si>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</si>
  <si>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</si>
  <si>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</si>
  <si>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</si>
  <si>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</si>
  <si>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</si>
  <si>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</si>
  <si>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</si>
  <si>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</si>
  <si>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</si>
  <si>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</si>
  <si>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</si>
  <si>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</si>
  <si>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</si>
  <si>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</si>
  <si>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</si>
  <si>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</si>
  <si>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</si>
  <si>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</si>
  <si>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</si>
  <si>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</si>
  <si>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</si>
  <si>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</si>
  <si>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</si>
  <si>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</si>
  <si>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</si>
  <si>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</si>
  <si>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</si>
  <si>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</si>
  <si>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</si>
  <si>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</si>
  <si>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</si>
  <si>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</si>
  <si>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</si>
  <si>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</si>
  <si>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</si>
  <si>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</si>
  <si>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</si>
  <si>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</si>
  <si>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</si>
  <si>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</si>
  <si>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</si>
  <si>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</si>
  <si>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</si>
  <si>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</si>
  <si>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</si>
  <si>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</si>
  <si>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</si>
  <si>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</si>
  <si>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</si>
  <si>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</si>
  <si>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</si>
  <si>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</si>
  <si>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</si>
  <si>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</si>
  <si>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</si>
  <si>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</si>
  <si>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</si>
  <si>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</si>
  <si>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</si>
  <si>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</si>
  <si>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</si>
  <si>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</si>
  <si>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</si>
  <si>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</si>
  <si>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</si>
  <si>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</si>
  <si>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</si>
  <si>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</si>
  <si>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</si>
  <si>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</si>
  <si>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</si>
  <si>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</si>
  <si>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</si>
  <si>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</si>
  <si>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</si>
  <si>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</si>
  <si>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</si>
  <si>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</si>
  <si>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</si>
  <si>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</si>
  <si>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</si>
  <si>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</si>
  <si>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</si>
  <si>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</si>
  <si>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</si>
  <si>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</si>
  <si>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</si>
  <si>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</si>
  <si>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</si>
  <si>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</si>
  <si>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</si>
  <si>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</si>
  <si>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</si>
  <si>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</si>
  <si>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</si>
  <si>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</si>
  <si>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</si>
  <si>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</si>
  <si>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</si>
  <si>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</si>
  <si>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</si>
  <si>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</si>
  <si>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</si>
  <si>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</si>
  <si>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</si>
  <si>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</si>
  <si>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</si>
  <si>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</si>
  <si>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</si>
  <si>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</si>
  <si>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</si>
  <si>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</si>
  <si>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</si>
  <si>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</si>
  <si>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</si>
  <si>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</si>
  <si>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</si>
  <si>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</si>
  <si>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</si>
  <si>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</si>
  <si>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</si>
  <si>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</si>
  <si>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</si>
  <si>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</si>
  <si>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</si>
  <si>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</si>
  <si>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</si>
  <si>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</si>
  <si>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</si>
  <si>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</si>
  <si>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</si>
  <si>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</si>
  <si>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</si>
  <si>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</si>
  <si>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</si>
  <si>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</si>
  <si>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</si>
  <si>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</si>
  <si>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</si>
  <si>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</si>
  <si>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</si>
  <si>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</si>
  <si>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</si>
  <si>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</si>
  <si>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</si>
  <si>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</si>
  <si>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</si>
  <si>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</si>
  <si>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</si>
  <si>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</si>
  <si>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</si>
  <si>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</si>
  <si>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</si>
  <si>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</si>
  <si>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</si>
  <si>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</si>
  <si>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</si>
  <si>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</si>
  <si>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</si>
  <si>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</si>
  <si>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</si>
  <si>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</si>
  <si>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</si>
  <si>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</si>
  <si>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</si>
  <si>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</si>
  <si>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</si>
  <si>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</si>
  <si>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</si>
  <si>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</si>
  <si>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</si>
  <si>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</si>
  <si>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</si>
  <si>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</si>
  <si>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</si>
  <si>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</si>
  <si>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</si>
  <si>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</si>
  <si>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</si>
  <si>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</si>
  <si>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</si>
  <si>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</si>
  <si>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</si>
  <si>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</si>
  <si>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</si>
  <si>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</si>
  <si>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</si>
  <si>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</si>
  <si>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</si>
  <si>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</si>
  <si>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</si>
  <si>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</si>
  <si>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</si>
  <si>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</si>
  <si>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</si>
  <si>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</si>
  <si>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</si>
  <si>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</si>
  <si>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</si>
  <si>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</si>
  <si>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</si>
  <si>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</si>
  <si>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</si>
  <si>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</si>
  <si>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</si>
  <si>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</si>
  <si>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</si>
  <si>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</si>
  <si>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</si>
  <si>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</si>
  <si>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</si>
  <si>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</si>
  <si>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</si>
  <si>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</si>
  <si>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</si>
  <si>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</si>
  <si>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</si>
  <si>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</si>
  <si>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</si>
  <si>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</si>
  <si>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</si>
  <si>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</si>
  <si>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</si>
  <si>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</si>
  <si>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</si>
  <si>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</si>
  <si>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</si>
  <si>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</si>
  <si>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</si>
  <si>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</si>
  <si>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</si>
  <si>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</si>
  <si>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</si>
  <si>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</si>
  <si>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</si>
  <si>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</si>
  <si>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</si>
  <si>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</si>
  <si>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</si>
  <si>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</si>
  <si>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</si>
  <si>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</si>
  <si>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</si>
  <si>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</si>
  <si>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</si>
  <si>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</si>
  <si>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</si>
  <si>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</si>
  <si>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</si>
  <si>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</si>
  <si>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</si>
  <si>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</si>
  <si>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</si>
  <si>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</si>
  <si>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</si>
  <si>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</si>
  <si>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</si>
  <si>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</si>
  <si>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</si>
  <si>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</si>
  <si>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</si>
  <si>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</si>
  <si>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</si>
  <si>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</si>
  <si>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</si>
  <si>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</si>
  <si>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</si>
  <si>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</si>
  <si>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</si>
  <si>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</si>
  <si>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</si>
  <si>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</si>
  <si>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</si>
  <si>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</si>
  <si>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</si>
  <si>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</si>
  <si>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</si>
  <si>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</si>
  <si>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</si>
  <si>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</si>
  <si>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</si>
  <si>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</si>
  <si>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</si>
  <si>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</si>
  <si>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</si>
  <si>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</si>
  <si>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</si>
  <si>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</si>
  <si>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</si>
  <si>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</si>
  <si>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</si>
  <si>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</si>
  <si>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</si>
  <si>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</si>
  <si>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</si>
  <si>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</si>
  <si>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</si>
  <si>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</si>
  <si>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</si>
  <si>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</si>
  <si>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</si>
  <si>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</si>
  <si>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</si>
  <si>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</si>
  <si>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</si>
  <si>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</si>
  <si>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</si>
  <si>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</si>
  <si>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</si>
  <si>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</si>
  <si>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</si>
  <si>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</si>
  <si>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</si>
  <si>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</si>
  <si>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</si>
  <si>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</si>
  <si>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</si>
  <si>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</si>
  <si>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</si>
  <si>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</si>
  <si>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</si>
  <si>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</si>
  <si>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</si>
  <si>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</si>
  <si>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</si>
  <si>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</si>
  <si>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</si>
  <si>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</si>
  <si>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</si>
  <si>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</si>
  <si>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</si>
  <si>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</si>
  <si>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</si>
  <si>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</si>
  <si>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</si>
  <si>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</si>
  <si>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</si>
  <si>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</si>
  <si>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</si>
  <si>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</si>
  <si>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</si>
  <si>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</si>
  <si>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</si>
  <si>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</si>
  <si>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</si>
  <si>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</si>
  <si>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</si>
  <si>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</si>
  <si>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</si>
  <si>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</si>
  <si>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</si>
  <si>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</si>
  <si>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</si>
  <si>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</si>
  <si>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</si>
  <si>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</si>
  <si>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</si>
  <si>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</si>
  <si>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</si>
  <si>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</si>
  <si>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</si>
  <si>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</si>
  <si>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</si>
  <si>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</si>
  <si>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</si>
  <si>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</si>
  <si>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</si>
  <si>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</si>
  <si>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</si>
  <si>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</si>
  <si>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</si>
  <si>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</si>
  <si>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</si>
  <si>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</si>
  <si>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</si>
  <si>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</si>
  <si>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</si>
  <si>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</si>
  <si>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</si>
  <si>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</si>
  <si>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</si>
  <si>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</si>
  <si>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</si>
  <si>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</si>
  <si>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</si>
  <si>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</si>
  <si>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</si>
  <si>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</si>
  <si>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</si>
  <si>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</si>
  <si>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</si>
  <si>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</si>
  <si>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</si>
  <si>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</si>
  <si>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</si>
  <si>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</si>
  <si>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</si>
  <si>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</si>
  <si>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</si>
  <si>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</si>
  <si>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</si>
  <si>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</si>
  <si>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</si>
  <si>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</si>
  <si>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</si>
  <si>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</si>
  <si>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</si>
  <si>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</si>
  <si>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</si>
  <si>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</si>
  <si>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</si>
  <si>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</si>
  <si>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</si>
  <si>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</si>
  <si>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</si>
  <si>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</si>
  <si>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</si>
  <si>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</si>
  <si>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</si>
  <si>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</si>
  <si>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</si>
  <si>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</si>
  <si>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</si>
  <si>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</si>
  <si>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</si>
  <si>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</si>
  <si>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</si>
  <si>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</si>
  <si>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</si>
  <si>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</si>
  <si>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</si>
  <si>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</si>
  <si>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</si>
  <si>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</si>
  <si>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</si>
  <si>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</si>
  <si>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</si>
  <si>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</si>
  <si>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</si>
  <si>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</si>
  <si>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</si>
  <si>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</si>
  <si>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</si>
  <si>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</si>
  <si>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</si>
  <si>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</si>
  <si>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</si>
  <si>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</si>
  <si>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</si>
  <si>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</si>
  <si>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</si>
  <si>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</si>
  <si>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</si>
  <si>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</si>
  <si>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</si>
  <si>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</si>
  <si>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</si>
  <si>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</si>
  <si>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</si>
  <si>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</si>
  <si>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</si>
  <si>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</si>
  <si>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</si>
  <si>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</si>
  <si>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</si>
  <si>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</si>
  <si>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</si>
  <si>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</si>
  <si>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</si>
  <si>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</si>
  <si>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</si>
  <si>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</si>
  <si>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</si>
  <si>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</si>
  <si>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</si>
  <si>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</si>
  <si>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</si>
  <si>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</si>
  <si>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</si>
  <si>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</si>
  <si>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</si>
  <si>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</si>
  <si>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</si>
  <si>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</si>
  <si>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</si>
  <si>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</si>
  <si>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</si>
  <si>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</si>
  <si>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</si>
  <si>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</si>
  <si>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</si>
  <si>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</si>
  <si>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</si>
  <si>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</si>
  <si>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</si>
  <si>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</si>
  <si>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</si>
  <si>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</si>
  <si>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</si>
  <si>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</si>
  <si>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</si>
  <si>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</si>
  <si>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</si>
  <si>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</si>
  <si>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</si>
  <si>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</si>
  <si>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</si>
  <si>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</si>
  <si>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</si>
  <si>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</si>
  <si>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</si>
  <si>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</si>
  <si>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</si>
  <si>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</si>
  <si>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</si>
  <si>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</si>
  <si>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</si>
  <si>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</si>
  <si>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</si>
  <si>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</si>
  <si>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</si>
  <si>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</si>
  <si>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</si>
  <si>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</si>
  <si>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</si>
  <si>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</si>
  <si>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</si>
  <si>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</si>
  <si>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</si>
  <si>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</si>
  <si>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</si>
  <si>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</si>
  <si>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</si>
  <si>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</si>
  <si>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</si>
  <si>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</si>
  <si>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</si>
  <si>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</si>
  <si>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</si>
  <si>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</si>
  <si>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</si>
  <si>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</si>
  <si>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</si>
  <si>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</si>
  <si>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</si>
  <si>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</si>
  <si>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</si>
  <si>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</si>
  <si>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</si>
  <si>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</si>
  <si>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</si>
  <si>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</si>
  <si>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</si>
  <si>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</si>
  <si>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</si>
  <si>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</si>
  <si>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</si>
  <si>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</si>
  <si>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</si>
  <si>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</si>
  <si>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</si>
  <si>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</si>
  <si>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</si>
  <si>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</si>
  <si>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</si>
  <si>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</si>
  <si>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</si>
  <si>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</si>
  <si>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</si>
  <si>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</si>
  <si>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</si>
  <si>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</si>
  <si>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</si>
  <si>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</si>
  <si>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</si>
  <si>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</si>
  <si>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</si>
  <si>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</si>
  <si>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</si>
  <si>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</si>
  <si>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</si>
  <si>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</si>
  <si>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</si>
  <si>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</si>
  <si>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</si>
  <si>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</si>
  <si>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</si>
  <si>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</si>
  <si>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</si>
  <si>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</si>
  <si>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</si>
  <si>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</si>
  <si>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</si>
  <si>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</si>
  <si>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</si>
  <si>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</si>
  <si>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</si>
  <si>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</si>
  <si>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</si>
  <si>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</si>
  <si>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</si>
  <si>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</si>
  <si>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</si>
  <si>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</si>
  <si>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</si>
  <si>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</si>
  <si>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</si>
  <si>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</si>
  <si>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</si>
  <si>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</si>
  <si>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</si>
  <si>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</si>
  <si>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</si>
  <si>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</si>
  <si>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</si>
  <si>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</si>
  <si>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</si>
  <si>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</si>
  <si>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</si>
  <si>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</si>
  <si>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</si>
  <si>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</si>
  <si>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</si>
  <si>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</si>
  <si>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</si>
  <si>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</si>
  <si>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</si>
  <si>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</si>
  <si>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</si>
  <si>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</si>
  <si>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</si>
  <si>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</si>
  <si>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</si>
  <si>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</si>
  <si>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</si>
  <si>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</si>
  <si>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</si>
  <si>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</si>
  <si>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</si>
  <si>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</si>
  <si>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</si>
  <si>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</si>
  <si>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</si>
  <si>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</si>
  <si>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</si>
  <si>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</si>
  <si>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</si>
  <si>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</si>
  <si>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</si>
  <si>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</si>
  <si>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</si>
  <si>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</si>
  <si>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</si>
  <si>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</si>
  <si>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</si>
  <si>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</si>
  <si>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</si>
  <si>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</si>
  <si>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</si>
  <si>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</si>
  <si>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</si>
  <si>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</si>
  <si>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</si>
  <si>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</si>
  <si>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</si>
  <si>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</si>
  <si>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</si>
  <si>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</si>
  <si>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</si>
  <si>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</si>
  <si>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</si>
  <si>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</si>
  <si>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</si>
  <si>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</si>
  <si>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</si>
  <si>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</si>
  <si>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</si>
  <si>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</si>
  <si>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</si>
  <si>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</si>
  <si>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</si>
  <si>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</si>
  <si>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</si>
  <si>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</si>
  <si>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</si>
  <si>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</si>
  <si>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</si>
  <si>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</si>
  <si>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</si>
  <si>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</si>
  <si>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</si>
  <si>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</si>
  <si>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</si>
  <si>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</si>
  <si>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</si>
  <si>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</si>
  <si>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</si>
  <si>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</si>
  <si>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</si>
  <si>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</si>
  <si>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</si>
  <si>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</si>
  <si>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</si>
  <si>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</si>
  <si>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</si>
  <si>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</si>
  <si>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</si>
  <si>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</si>
  <si>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</si>
  <si>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</si>
  <si>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</si>
  <si>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</si>
  <si>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</si>
  <si>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</si>
  <si>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</si>
  <si>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</si>
  <si>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</si>
  <si>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</si>
  <si>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</si>
  <si>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</si>
  <si>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</si>
  <si>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</si>
  <si>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</si>
  <si>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</si>
  <si>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</si>
  <si>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</si>
  <si>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</si>
  <si>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</si>
  <si>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</si>
  <si>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</si>
  <si>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</si>
  <si>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</si>
  <si>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</si>
  <si>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</si>
  <si>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</si>
  <si>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</si>
  <si>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</si>
  <si>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</si>
  <si>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</si>
  <si>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</si>
  <si>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</si>
  <si>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</si>
  <si>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</si>
  <si>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</si>
  <si>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</si>
  <si>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</si>
  <si>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</si>
  <si>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</si>
  <si>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</si>
  <si>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</si>
  <si>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</si>
  <si>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</si>
  <si>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</si>
  <si>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</si>
  <si>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</si>
  <si>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</si>
  <si>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</si>
  <si>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</si>
  <si>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</si>
  <si>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</si>
  <si>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</si>
  <si>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</si>
  <si>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</si>
  <si>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</si>
  <si>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</si>
  <si>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</si>
  <si>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</si>
  <si>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</si>
  <si>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</si>
  <si>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</si>
  <si>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</si>
  <si>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</si>
  <si>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</si>
  <si>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</si>
  <si>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</si>
  <si>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</si>
  <si>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</si>
  <si>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</si>
  <si>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</si>
  <si>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</si>
  <si>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</si>
  <si>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</si>
  <si>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</si>
  <si>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</si>
  <si>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</si>
  <si>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</si>
  <si>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</si>
  <si>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</si>
  <si>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</si>
  <si>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</si>
  <si>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</si>
  <si>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</si>
  <si>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</si>
  <si>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</si>
  <si>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</si>
  <si>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</si>
  <si>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</si>
  <si>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</si>
  <si>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</si>
  <si>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</si>
  <si>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</si>
  <si>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</si>
  <si>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</si>
  <si>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</si>
  <si>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</si>
  <si>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</si>
  <si>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</si>
  <si>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</si>
  <si>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</si>
  <si>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</si>
  <si>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</si>
  <si>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</si>
  <si>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</si>
  <si>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</si>
  <si>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</si>
  <si>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</si>
  <si>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</si>
  <si>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</si>
  <si>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</si>
  <si>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</si>
  <si>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</si>
  <si>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</si>
  <si>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</si>
  <si>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</si>
  <si>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</si>
  <si>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</si>
  <si>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</si>
  <si>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</si>
  <si>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</si>
  <si>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</si>
  <si>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</si>
  <si>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</si>
  <si>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</si>
  <si>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</si>
  <si>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</si>
  <si>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</si>
  <si>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</si>
  <si>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</si>
  <si>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</si>
  <si>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</si>
  <si>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</si>
  <si>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</si>
  <si>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</si>
  <si>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</si>
  <si>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</si>
  <si>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</si>
  <si>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</si>
  <si>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</si>
  <si>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</si>
  <si>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</si>
  <si>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</si>
  <si>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</si>
  <si>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</si>
  <si>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</si>
  <si>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</si>
  <si>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</si>
  <si>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</si>
  <si>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</si>
  <si>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</si>
  <si>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</si>
  <si>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</si>
  <si>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</si>
  <si>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</si>
  <si>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</si>
  <si>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</si>
  <si>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</si>
  <si>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</si>
  <si>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</si>
  <si>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</si>
  <si>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</si>
  <si>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</si>
  <si>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</si>
  <si>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</si>
  <si>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</si>
  <si>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</si>
  <si>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</si>
  <si>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</si>
  <si>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</si>
  <si>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</si>
  <si>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</si>
  <si>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</si>
  <si>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</si>
  <si>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</si>
  <si>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</si>
  <si>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</si>
  <si>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</si>
  <si>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</si>
  <si>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</si>
  <si>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</si>
  <si>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</si>
  <si>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</si>
  <si>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</si>
  <si>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</si>
  <si>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</si>
  <si>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</si>
  <si>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</si>
  <si>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</si>
  <si>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</si>
  <si>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</si>
  <si>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</si>
  <si>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</si>
  <si>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</si>
  <si>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</si>
  <si>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</si>
  <si>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</si>
  <si>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</si>
  <si>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</si>
  <si>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</si>
  <si>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</si>
  <si>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</si>
  <si>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</si>
  <si>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</si>
  <si>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</si>
  <si>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</si>
  <si>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</si>
  <si>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</si>
  <si>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</si>
  <si>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</si>
  <si>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</si>
  <si>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</si>
  <si>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</si>
  <si>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</si>
  <si>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</si>
  <si>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</si>
  <si>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</si>
  <si>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</si>
  <si>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</si>
  <si>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</si>
  <si>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</si>
  <si>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</si>
  <si>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</si>
  <si>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</si>
  <si>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</si>
  <si>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</si>
  <si>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</si>
  <si>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</si>
  <si>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</si>
  <si>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</si>
  <si>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</si>
  <si>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</si>
  <si>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</si>
  <si>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</si>
  <si>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</si>
  <si>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</si>
  <si>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</si>
  <si>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</si>
  <si>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</si>
  <si>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</si>
  <si>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</si>
  <si>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</si>
  <si>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</si>
  <si>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</si>
  <si>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</si>
  <si>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</si>
  <si>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</si>
  <si>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</si>
  <si>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</si>
  <si>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</si>
  <si>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</si>
  <si>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</si>
  <si>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</si>
  <si>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</si>
  <si>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</si>
  <si>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</si>
  <si>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</si>
  <si>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</si>
  <si>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</si>
  <si>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</si>
  <si>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</si>
  <si>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</si>
  <si>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</si>
  <si>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</si>
  <si>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</si>
  <si>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</si>
  <si>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</si>
  <si>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</si>
  <si>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</si>
  <si>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</si>
  <si>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</si>
  <si>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</si>
  <si>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</si>
  <si>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</si>
  <si>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</si>
  <si>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</si>
  <si>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</si>
  <si>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</si>
  <si>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</si>
  <si>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</si>
  <si>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</si>
  <si>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</si>
  <si>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</si>
  <si>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</si>
  <si>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</si>
  <si>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</si>
  <si>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</si>
  <si>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</si>
  <si>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</si>
  <si>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</si>
  <si>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</si>
  <si>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</si>
  <si>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</si>
  <si>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</si>
  <si>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</si>
  <si>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</si>
  <si>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</si>
  <si>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</si>
  <si>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</si>
  <si>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</si>
  <si>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</si>
  <si>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</si>
  <si>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</si>
  <si>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</si>
  <si>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</si>
  <si>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</si>
  <si>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</si>
  <si>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</si>
  <si>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</si>
  <si>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</si>
  <si>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</si>
  <si>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</si>
  <si>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</si>
  <si>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</si>
  <si>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</si>
  <si>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</si>
  <si>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</si>
  <si>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</si>
  <si>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</si>
  <si>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</si>
  <si>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</si>
  <si>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</si>
  <si>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</si>
  <si>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</si>
  <si>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</si>
  <si>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</si>
  <si>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</si>
  <si>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</si>
  <si>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</si>
  <si>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</si>
  <si>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</si>
  <si>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</si>
  <si>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</si>
  <si>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</si>
  <si>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</si>
  <si>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</si>
  <si>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</si>
  <si>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</si>
  <si>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</si>
  <si>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</si>
  <si>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</si>
  <si>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</si>
  <si>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</si>
  <si>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</si>
  <si>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</si>
  <si>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</si>
  <si>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</si>
  <si>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</si>
  <si>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</si>
  <si>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</si>
  <si>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</si>
  <si>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</si>
  <si>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</si>
  <si>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</si>
  <si>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</si>
  <si>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</si>
  <si>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</si>
  <si>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</si>
  <si>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</si>
  <si>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</si>
  <si>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</si>
  <si>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</si>
  <si>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</si>
  <si>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</si>
  <si>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</si>
  <si>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</si>
  <si>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</si>
  <si>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</si>
  <si>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</si>
  <si>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</si>
  <si>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</si>
  <si>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</si>
  <si>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</si>
  <si>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</si>
  <si>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</si>
  <si>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</si>
  <si>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</si>
  <si>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</si>
  <si>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</si>
  <si>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</si>
  <si>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</si>
  <si>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</si>
  <si>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</si>
  <si>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</si>
  <si>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</si>
  <si>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</si>
  <si>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</si>
  <si>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</si>
  <si>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</si>
  <si>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</si>
  <si>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</si>
  <si>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</si>
  <si>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</si>
  <si>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</si>
  <si>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</si>
  <si>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</si>
  <si>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</si>
  <si>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</si>
  <si>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</si>
  <si>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</si>
  <si>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</si>
  <si>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</si>
  <si>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</si>
  <si>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</si>
  <si>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</si>
  <si>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</si>
  <si>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</si>
  <si>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</si>
  <si>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</si>
  <si>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</si>
  <si>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</si>
  <si>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</si>
  <si>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</si>
  <si>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</si>
  <si>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</si>
  <si>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</si>
  <si>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</si>
  <si>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</si>
  <si>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</si>
  <si>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</si>
  <si>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</si>
  <si>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</si>
  <si>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</si>
  <si>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</si>
  <si>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</si>
  <si>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</si>
  <si>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</si>
  <si>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</si>
  <si>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</si>
  <si>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</si>
  <si>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</si>
  <si>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</si>
  <si>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</si>
  <si>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</si>
  <si>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</si>
  <si>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</si>
  <si>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</si>
  <si>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</si>
  <si>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</si>
  <si>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</si>
  <si>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</si>
  <si>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</si>
  <si>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</si>
  <si>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</si>
  <si>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</si>
  <si>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</si>
  <si>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</si>
  <si>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</si>
  <si>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</si>
  <si>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</si>
  <si>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</si>
  <si>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</si>
  <si>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</si>
  <si>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</si>
  <si>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</si>
  <si>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</si>
  <si>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</si>
  <si>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</si>
  <si>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</si>
  <si>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</si>
  <si>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</si>
  <si>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</si>
  <si>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</si>
  <si>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</si>
  <si>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</si>
  <si>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</si>
  <si>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</si>
  <si>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</si>
  <si>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</si>
  <si>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</si>
  <si>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</si>
  <si>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</si>
  <si>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</si>
  <si>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</si>
  <si>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</si>
  <si>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</si>
  <si>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</si>
  <si>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</si>
  <si>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</si>
  <si>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</si>
  <si>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</si>
  <si>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</si>
  <si>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</si>
  <si>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</si>
  <si>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</si>
  <si>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</si>
  <si>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</si>
  <si>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</si>
  <si>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</si>
  <si>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</si>
  <si>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</si>
  <si>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</si>
  <si>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</si>
  <si>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</si>
  <si>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</si>
  <si>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</si>
  <si>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</si>
  <si>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</si>
  <si>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</si>
  <si>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</si>
  <si>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</si>
  <si>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</si>
  <si>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</si>
  <si>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</si>
  <si>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</si>
  <si>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</si>
  <si>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</si>
  <si>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</si>
  <si>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</si>
  <si>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</si>
  <si>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</si>
  <si>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</si>
  <si>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</si>
  <si>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</si>
  <si>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</si>
  <si>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</si>
  <si>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</si>
  <si>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</si>
  <si>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</si>
  <si>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</si>
  <si>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</si>
  <si>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</si>
  <si>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</si>
  <si>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</si>
  <si>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</si>
  <si>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</si>
  <si>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</si>
  <si>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</si>
  <si>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</si>
  <si>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</si>
  <si>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</si>
  <si>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</si>
  <si>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</si>
  <si>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</si>
  <si>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</si>
  <si>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</si>
  <si>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</si>
  <si>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</si>
  <si>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</si>
  <si>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</si>
  <si>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</si>
  <si>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</si>
  <si>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</si>
  <si>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</si>
  <si>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</si>
  <si>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</si>
  <si>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</si>
  <si>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</si>
  <si>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</si>
  <si>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</si>
  <si>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</si>
  <si>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</si>
  <si>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</si>
  <si>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</si>
  <si>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</si>
  <si>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</si>
  <si>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</si>
  <si>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</si>
  <si>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</si>
  <si>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</si>
  <si>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</si>
  <si>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</si>
  <si>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</si>
  <si>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</si>
  <si>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</si>
  <si>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</si>
  <si>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</si>
  <si>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</si>
  <si>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</si>
  <si>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</si>
  <si>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</si>
  <si>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</si>
  <si>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</si>
  <si>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</si>
  <si>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</si>
  <si>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</si>
  <si>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</si>
  <si>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</si>
  <si>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</si>
  <si>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</si>
  <si>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</si>
  <si>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</si>
  <si>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</si>
  <si>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</si>
  <si>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</si>
  <si>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</si>
  <si>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</si>
  <si>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</si>
  <si>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</si>
  <si>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</si>
  <si>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</si>
  <si>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</si>
  <si>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</si>
  <si>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</si>
  <si>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</si>
  <si>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</si>
  <si>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</si>
  <si>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</si>
  <si>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</si>
  <si>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</si>
  <si>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</si>
  <si>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</si>
  <si>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</si>
  <si>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</si>
  <si>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</si>
  <si>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</si>
  <si>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</si>
  <si>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</si>
  <si>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</si>
  <si>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</si>
  <si>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</si>
  <si>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</si>
  <si>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</si>
  <si>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</si>
  <si>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</si>
  <si>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</si>
  <si>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</si>
  <si>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</si>
  <si>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</si>
  <si>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</si>
  <si>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</si>
  <si>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</si>
  <si>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</si>
  <si>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</si>
  <si>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</si>
  <si>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</si>
  <si>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</si>
  <si>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</si>
  <si>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</si>
  <si>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</si>
  <si>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</si>
  <si>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</si>
  <si>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</si>
  <si>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</si>
  <si>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</si>
  <si>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</si>
  <si>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</si>
  <si>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</si>
  <si>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</si>
  <si>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</si>
  <si>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</si>
  <si>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</si>
  <si>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</si>
  <si>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</si>
  <si>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</si>
  <si>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</si>
  <si>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</si>
  <si>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</si>
  <si>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</si>
  <si>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</si>
  <si>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</si>
  <si>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</si>
  <si>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</si>
  <si>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</si>
  <si>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</si>
  <si>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</si>
  <si>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</si>
  <si>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</si>
  <si>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</si>
  <si>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</si>
  <si>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</si>
  <si>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</si>
  <si>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</si>
  <si>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</si>
  <si>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</si>
  <si>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</si>
  <si>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</si>
  <si>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</si>
  <si>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</si>
  <si>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</si>
  <si>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</si>
  <si>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</si>
  <si>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</si>
  <si>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</si>
  <si>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</si>
  <si>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</si>
  <si>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</si>
  <si>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</si>
  <si>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</si>
  <si>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</si>
  <si>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</si>
  <si>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</si>
  <si>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</si>
  <si>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</si>
  <si>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</si>
  <si>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</si>
  <si>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</si>
  <si>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</si>
  <si>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</si>
  <si>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</si>
  <si>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</si>
  <si>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</si>
  <si>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</si>
  <si>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</si>
  <si>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</si>
  <si>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</si>
  <si>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</si>
  <si>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</si>
  <si>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</si>
  <si>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</si>
  <si>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</si>
  <si>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</si>
  <si>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</si>
  <si>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</si>
  <si>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</si>
  <si>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</si>
  <si>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</si>
  <si>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</si>
  <si>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</si>
  <si>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</si>
  <si>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</si>
  <si>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</si>
  <si>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</si>
  <si>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</si>
  <si>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</si>
  <si>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</si>
  <si>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</si>
  <si>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</si>
  <si>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</si>
  <si>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</si>
  <si>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</si>
  <si>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</si>
  <si>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</si>
  <si>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</si>
  <si>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</si>
  <si>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</si>
  <si>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</si>
  <si>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</si>
  <si>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</si>
  <si>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</si>
  <si>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</si>
  <si>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</si>
  <si>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</si>
  <si>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</si>
  <si>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</si>
  <si>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</si>
  <si>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</si>
  <si>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</si>
  <si>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</si>
  <si>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</si>
  <si>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</si>
  <si>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</si>
  <si>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</si>
  <si>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</si>
  <si>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</si>
  <si>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</si>
  <si>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</si>
  <si>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</si>
  <si>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</si>
  <si>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</si>
  <si>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</si>
  <si>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</si>
  <si>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</si>
  <si>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</si>
  <si>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</si>
  <si>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</si>
  <si>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</si>
  <si>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</si>
  <si>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</si>
  <si>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</si>
  <si>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</si>
  <si>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</si>
  <si>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</si>
  <si>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</si>
  <si>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</si>
  <si>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</si>
  <si>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</si>
  <si>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</si>
  <si>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</si>
  <si>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</si>
  <si>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</si>
  <si>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</si>
  <si>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</si>
  <si>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</si>
  <si>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</si>
  <si>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</si>
  <si>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</si>
  <si>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</si>
  <si>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</si>
  <si>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</si>
  <si>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</si>
  <si>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</si>
  <si>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</si>
  <si>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</si>
  <si>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</si>
  <si>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</si>
  <si>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</si>
  <si>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</si>
  <si>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</si>
  <si>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</si>
  <si>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</si>
  <si>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</si>
  <si>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</si>
  <si>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</si>
  <si>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</si>
  <si>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</si>
  <si>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</si>
  <si>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</si>
  <si>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</si>
  <si>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</si>
  <si>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</si>
  <si>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</si>
  <si>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</si>
  <si>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</si>
  <si>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</si>
  <si>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</si>
  <si>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</si>
  <si>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</si>
  <si>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</si>
  <si>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</si>
  <si>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</si>
  <si>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</si>
  <si>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</si>
  <si>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</si>
  <si>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</si>
  <si>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</si>
  <si>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</si>
  <si>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</si>
  <si>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</si>
  <si>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</si>
  <si>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</si>
  <si>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</si>
  <si>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</si>
  <si>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</si>
  <si>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</si>
  <si>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</si>
  <si>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</si>
  <si>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</si>
  <si>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</si>
  <si>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</si>
  <si>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</si>
  <si>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</si>
  <si>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</si>
  <si>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</si>
  <si>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</si>
  <si>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</si>
  <si>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</si>
  <si>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</si>
  <si>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</si>
  <si>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</si>
  <si>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</si>
  <si>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</si>
  <si>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</si>
  <si>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</si>
  <si>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</si>
  <si>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</si>
  <si>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</si>
  <si>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</si>
  <si>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</si>
  <si>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</si>
  <si>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</si>
  <si>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</si>
  <si>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</si>
  <si>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</si>
  <si>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</si>
  <si>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</si>
  <si>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</si>
  <si>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</si>
  <si>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</si>
  <si>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</si>
  <si>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</si>
  <si>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</si>
  <si>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</si>
  <si>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</si>
  <si>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</si>
  <si>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</si>
  <si>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</si>
  <si>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</si>
  <si>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</si>
  <si>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</si>
  <si>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</si>
  <si>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</si>
  <si>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</si>
  <si>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</si>
  <si>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</si>
  <si>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</si>
  <si>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</si>
  <si>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</si>
  <si>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</si>
  <si>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</si>
  <si>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</si>
  <si>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</si>
  <si>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</si>
  <si>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</si>
  <si>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</si>
  <si>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</si>
  <si>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</si>
  <si>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</si>
  <si>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</si>
  <si>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</si>
  <si>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</si>
  <si>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</si>
  <si>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</si>
  <si>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</si>
  <si>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</si>
  <si>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</si>
  <si>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</si>
  <si>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</si>
  <si>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</si>
  <si>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</si>
  <si>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</si>
  <si>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</si>
  <si>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</si>
  <si>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</si>
  <si>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</si>
  <si>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</si>
  <si>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</si>
  <si>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</si>
  <si>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</si>
  <si>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</si>
  <si>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</si>
  <si>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</si>
  <si>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</si>
  <si>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</si>
  <si>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</si>
  <si>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</si>
  <si>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</si>
  <si>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</si>
  <si>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</si>
  <si>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</si>
  <si>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</si>
  <si>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</si>
  <si>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</si>
  <si>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</si>
  <si>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</si>
  <si>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</si>
  <si>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</si>
  <si>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</si>
  <si>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</si>
  <si>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</si>
  <si>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</si>
  <si>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</si>
  <si>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</si>
  <si>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</si>
  <si>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</si>
  <si>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</si>
  <si>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</si>
  <si>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</si>
  <si>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</si>
  <si>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</si>
  <si>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</si>
  <si>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</si>
  <si>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</si>
  <si>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</si>
  <si>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</si>
  <si>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</si>
  <si>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</si>
  <si>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</si>
  <si>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</si>
  <si>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</si>
  <si>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</si>
  <si>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</si>
  <si>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</si>
  <si>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</si>
  <si>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</si>
  <si>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</si>
  <si>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</si>
  <si>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</si>
  <si>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</si>
  <si>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</si>
  <si>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</si>
  <si>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</si>
  <si>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</si>
  <si>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</si>
  <si>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</si>
  <si>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</si>
  <si>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</si>
  <si>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</si>
  <si>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</si>
  <si>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</si>
  <si>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</si>
  <si>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</si>
  <si>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</si>
  <si>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</si>
  <si>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</si>
  <si>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</si>
  <si>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</si>
  <si>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</si>
  <si>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</si>
  <si>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</si>
  <si>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</si>
  <si>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</si>
  <si>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</si>
  <si>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</si>
  <si>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</si>
  <si>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</si>
  <si>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</si>
  <si>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</si>
  <si>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</si>
  <si>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</si>
  <si>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</si>
  <si>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</si>
  <si>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</si>
  <si>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</si>
  <si>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</si>
  <si>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</si>
  <si>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</si>
  <si>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</si>
  <si>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</si>
  <si>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</si>
  <si>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</si>
  <si>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</si>
  <si>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</si>
  <si>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</si>
  <si>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</si>
  <si>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</si>
  <si>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</si>
  <si>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</si>
  <si>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</si>
  <si>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</si>
  <si>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</si>
  <si>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</si>
  <si>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</si>
  <si>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</si>
  <si>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</si>
  <si>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</si>
  <si>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</si>
  <si>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</si>
  <si>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</si>
  <si>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</si>
  <si>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</si>
  <si>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</si>
  <si>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</si>
  <si>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</si>
  <si>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</si>
  <si>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</si>
  <si>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</si>
  <si>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</si>
  <si>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</si>
  <si>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</si>
  <si>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</si>
  <si>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</si>
  <si>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</si>
  <si>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</si>
  <si>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</si>
  <si>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</si>
  <si>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</si>
  <si>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</si>
  <si>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</si>
  <si>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</si>
  <si>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</si>
  <si>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</si>
  <si>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</si>
  <si>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</si>
  <si>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</si>
  <si>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</si>
  <si>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</si>
  <si>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</si>
  <si>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</si>
  <si>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</si>
  <si>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</si>
  <si>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</si>
  <si>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</si>
  <si>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</si>
  <si>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</si>
  <si>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</si>
  <si>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</si>
  <si>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</si>
  <si>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</si>
  <si>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</si>
  <si>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</si>
  <si>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</si>
  <si>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</si>
  <si>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</si>
  <si>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</si>
  <si>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</si>
  <si>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</si>
  <si>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</si>
  <si>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</si>
  <si>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</si>
  <si>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</si>
  <si>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</si>
  <si>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</si>
  <si>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</si>
  <si>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</si>
  <si>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</si>
  <si>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</si>
  <si>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</si>
  <si>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</si>
  <si>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</si>
  <si>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</si>
  <si>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</si>
  <si>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</si>
  <si>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</si>
  <si>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</si>
  <si>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</si>
  <si>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</si>
  <si>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</si>
  <si>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</si>
  <si>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</si>
  <si>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</si>
  <si>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</si>
  <si>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</si>
  <si>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</si>
  <si>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</si>
  <si>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</si>
  <si>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</si>
  <si>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</si>
  <si>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</si>
  <si>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</si>
  <si>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</si>
  <si>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</si>
  <si>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</si>
  <si>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</si>
  <si>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</si>
  <si>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</si>
  <si>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</si>
  <si>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</si>
  <si>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</si>
  <si>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</si>
  <si>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</si>
  <si>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</si>
  <si>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</si>
  <si>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</si>
  <si>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</si>
  <si>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</si>
  <si>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</si>
  <si>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</si>
  <si>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</si>
  <si>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</si>
  <si>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</si>
  <si>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</si>
  <si>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</si>
  <si>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</si>
  <si>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</si>
  <si>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</si>
  <si>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</si>
  <si>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</si>
  <si>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</si>
  <si>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</si>
  <si>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</si>
  <si>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</si>
  <si>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</si>
  <si>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</si>
  <si>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</si>
  <si>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</si>
  <si>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</si>
  <si>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</si>
  <si>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</si>
  <si>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</si>
  <si>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</si>
  <si>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</si>
  <si>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</si>
  <si>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</si>
  <si>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</si>
  <si>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</si>
  <si>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</si>
  <si>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</si>
  <si>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</si>
  <si>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</si>
  <si>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</si>
  <si>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</si>
  <si>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</si>
  <si>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</si>
  <si>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</si>
  <si>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</si>
  <si>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</si>
  <si>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</si>
  <si>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</si>
  <si>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</si>
  <si>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</si>
  <si>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</si>
  <si>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</si>
  <si>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</si>
  <si>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</si>
  <si>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</si>
  <si>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</si>
  <si>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</si>
  <si>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</si>
  <si>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</si>
  <si>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</si>
  <si>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</si>
  <si>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</si>
  <si>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</si>
  <si>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</si>
  <si>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</si>
  <si>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</si>
  <si>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</si>
  <si>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</si>
  <si>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</si>
  <si>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</si>
  <si>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</si>
  <si>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</si>
  <si>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</si>
  <si>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</si>
  <si>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</si>
  <si>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</si>
  <si>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</si>
  <si>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</si>
  <si>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</si>
  <si>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</si>
  <si>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</si>
  <si>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</si>
  <si>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</si>
  <si>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</si>
  <si>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</si>
  <si>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</si>
  <si>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</si>
  <si>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</si>
  <si>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</si>
  <si>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</si>
  <si>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</si>
  <si>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</si>
  <si>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</si>
  <si>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</si>
  <si>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</si>
  <si>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</si>
  <si>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</si>
  <si>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</si>
  <si>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</si>
  <si>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</si>
  <si>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</si>
  <si>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</si>
  <si>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</si>
  <si>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</si>
  <si>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</si>
  <si>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</si>
  <si>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</si>
  <si>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</si>
  <si>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</si>
  <si>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</si>
  <si>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</si>
  <si>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</si>
  <si>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</si>
  <si>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</si>
  <si>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</si>
  <si>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</si>
  <si>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</si>
  <si>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</si>
  <si>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</si>
  <si>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</si>
  <si>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</si>
  <si>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</si>
  <si>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</si>
  <si>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</si>
  <si>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</si>
  <si>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</si>
  <si>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</si>
  <si>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</si>
  <si>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</si>
  <si>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</si>
  <si>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</si>
  <si>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</si>
  <si>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</si>
  <si>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</si>
  <si>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</si>
  <si>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</si>
  <si>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</si>
  <si>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</si>
  <si>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</si>
  <si>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</si>
  <si>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</si>
  <si>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</si>
  <si>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</si>
  <si>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</si>
  <si>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</si>
  <si>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</si>
  <si>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</si>
  <si>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</si>
  <si>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</si>
  <si>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</si>
  <si>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</si>
  <si>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</si>
  <si>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</si>
  <si>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</si>
  <si>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</si>
  <si>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</si>
  <si>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</si>
  <si>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</si>
  <si>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</si>
  <si>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</si>
  <si>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</si>
  <si>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</si>
  <si>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</si>
  <si>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</si>
  <si>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</si>
  <si>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</si>
  <si>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</si>
  <si>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</si>
  <si>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</si>
  <si>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</si>
  <si>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</si>
  <si>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</si>
  <si>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</si>
  <si>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</si>
  <si>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</si>
  <si>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</si>
  <si>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</si>
  <si>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</si>
  <si>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</si>
  <si>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</si>
  <si>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</si>
  <si>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</si>
  <si>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</si>
  <si>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</si>
  <si>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</si>
  <si>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</si>
  <si>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</si>
  <si>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</si>
  <si>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</si>
  <si>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</si>
  <si>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</si>
  <si>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</si>
  <si>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</si>
  <si>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</si>
  <si>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</si>
  <si>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</si>
  <si>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</si>
  <si>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</si>
  <si>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</si>
  <si>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</si>
  <si>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</si>
  <si>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</si>
  <si>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</si>
  <si>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</si>
  <si>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</si>
  <si>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</si>
  <si>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</si>
  <si>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</si>
  <si>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</si>
  <si>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</si>
  <si>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</si>
  <si>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</si>
  <si>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</si>
  <si>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</si>
  <si>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</si>
  <si>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</si>
  <si>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</si>
  <si>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</si>
  <si>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</si>
  <si>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</si>
  <si>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</si>
  <si>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</si>
  <si>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</si>
  <si>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</si>
  <si>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</si>
  <si>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</si>
  <si>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</si>
  <si>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</si>
  <si>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</si>
  <si>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</si>
  <si>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</si>
  <si>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</si>
  <si>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</si>
  <si>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</si>
  <si>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</si>
  <si>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</si>
  <si>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</si>
  <si>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</si>
  <si>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</si>
  <si>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</si>
  <si>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</si>
  <si>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</si>
  <si>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</si>
  <si>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</si>
  <si>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</si>
  <si>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</si>
  <si>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</si>
  <si>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</si>
  <si>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</si>
  <si>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</si>
  <si>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</si>
  <si>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</si>
  <si>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</si>
  <si>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</si>
  <si>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</si>
  <si>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</si>
  <si>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</si>
  <si>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</si>
  <si>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</si>
  <si>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</si>
  <si>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</si>
  <si>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</si>
  <si>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</si>
  <si>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</si>
  <si>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</si>
  <si>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</si>
  <si>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</si>
  <si>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</si>
  <si>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</si>
  <si>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</si>
  <si>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</si>
  <si>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</si>
  <si>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</si>
  <si>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</si>
  <si>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</si>
  <si>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</si>
  <si>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</si>
  <si>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</si>
  <si>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</si>
  <si>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</si>
  <si>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</si>
  <si>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</si>
  <si>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</si>
  <si>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</si>
  <si>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</si>
  <si>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</si>
  <si>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</si>
  <si>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</si>
  <si>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</si>
  <si>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</si>
  <si>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</si>
  <si>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</si>
  <si>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</si>
  <si>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</si>
  <si>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</si>
  <si>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</si>
  <si>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</si>
  <si>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</si>
  <si>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</si>
  <si>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</si>
  <si>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</si>
  <si>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</si>
  <si>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</si>
  <si>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</si>
  <si>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</si>
  <si>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</si>
  <si>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</si>
  <si>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</si>
  <si>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</si>
  <si>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</si>
  <si>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</si>
  <si>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</si>
  <si>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</si>
  <si>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</si>
  <si>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</si>
  <si>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</si>
  <si>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</si>
  <si>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</si>
  <si>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</si>
  <si>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</si>
  <si>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</si>
  <si>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</si>
  <si>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</si>
  <si>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</si>
  <si>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</si>
  <si>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</si>
  <si>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</si>
  <si>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</si>
  <si>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</si>
  <si>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</si>
  <si>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</si>
  <si>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</si>
  <si>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</si>
  <si>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</si>
  <si>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</si>
  <si>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</si>
  <si>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</si>
  <si>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</si>
  <si>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</si>
  <si>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</si>
  <si>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</si>
  <si>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</si>
  <si>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</si>
  <si>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</si>
  <si>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</si>
  <si>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</si>
  <si>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</si>
  <si>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</si>
  <si>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</si>
  <si>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</si>
  <si>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</si>
  <si>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</si>
  <si>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</si>
  <si>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</si>
  <si>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</si>
  <si>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</si>
  <si>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</si>
  <si>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</si>
  <si>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</si>
  <si>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</si>
  <si>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</si>
  <si>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</si>
  <si>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</si>
  <si>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</si>
  <si>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</si>
  <si>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</si>
  <si>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</si>
  <si>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</si>
  <si>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</si>
  <si>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</si>
  <si>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</si>
  <si>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</si>
  <si>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</si>
  <si>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</si>
  <si>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</si>
  <si>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</si>
  <si>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</si>
  <si>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</si>
  <si>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</si>
  <si>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</si>
  <si>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</si>
  <si>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</si>
  <si>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</si>
  <si>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</si>
  <si>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</si>
  <si>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</si>
  <si>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</si>
  <si>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</si>
  <si>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</si>
  <si>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</si>
  <si>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</si>
  <si>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</si>
  <si>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</si>
  <si>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</si>
  <si>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</si>
  <si>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</si>
  <si>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</si>
  <si>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</si>
  <si>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</si>
  <si>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</si>
  <si>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</si>
  <si>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</si>
  <si>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</si>
  <si>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</si>
  <si>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</si>
  <si>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</si>
  <si>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</si>
  <si>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</si>
  <si>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</si>
  <si>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</si>
  <si>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</si>
  <si>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</si>
  <si>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</si>
  <si>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</si>
  <si>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</si>
  <si>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</si>
  <si>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</si>
  <si>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</si>
  <si>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</si>
  <si>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</si>
  <si>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</si>
  <si>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</si>
  <si>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</si>
  <si>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</si>
  <si>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</si>
  <si>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</si>
  <si>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</si>
  <si>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</si>
  <si>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</si>
  <si>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</si>
  <si>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</si>
  <si>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</si>
  <si>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</si>
  <si>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</si>
  <si>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</si>
  <si>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</si>
  <si>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</si>
  <si>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</si>
  <si>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</si>
  <si>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</si>
  <si>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</si>
  <si>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</si>
  <si>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</si>
  <si>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</si>
  <si>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</si>
  <si>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</si>
  <si>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</si>
  <si>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</si>
  <si>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</si>
  <si>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</si>
  <si>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</si>
  <si>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</si>
  <si>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</si>
  <si>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</si>
  <si>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</si>
  <si>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</si>
  <si>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</si>
  <si>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</si>
  <si>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</si>
  <si>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</si>
  <si>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</si>
  <si>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</si>
  <si>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</si>
  <si>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</si>
  <si>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</si>
  <si>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</si>
  <si>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</si>
  <si>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</si>
  <si>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</si>
  <si>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</si>
  <si>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</si>
  <si>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</si>
  <si>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</si>
  <si>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</si>
  <si>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</si>
  <si>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</si>
  <si>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</si>
  <si>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</si>
  <si>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</si>
  <si>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</si>
  <si>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</si>
  <si>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</si>
  <si>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</si>
  <si>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</si>
  <si>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</si>
  <si>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</si>
  <si>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</si>
  <si>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</si>
  <si>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</si>
  <si>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</si>
  <si>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</si>
  <si>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</si>
  <si>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</si>
  <si>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</si>
  <si>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</si>
  <si>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</si>
  <si>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</si>
  <si>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</si>
  <si>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</si>
  <si>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</si>
  <si>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</si>
  <si>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</si>
  <si>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</si>
  <si>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</si>
  <si>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</si>
  <si>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</si>
  <si>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</si>
  <si>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</si>
  <si>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</si>
  <si>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</si>
  <si>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</si>
  <si>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</si>
  <si>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</si>
  <si>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</si>
  <si>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</si>
  <si>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</si>
  <si>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</si>
  <si>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</si>
  <si>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</si>
  <si>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</si>
  <si>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</si>
  <si>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</si>
  <si>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</si>
  <si>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</si>
  <si>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</si>
  <si>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</si>
  <si>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</si>
  <si>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</si>
  <si>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</si>
  <si>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</si>
  <si>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</si>
  <si>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</si>
  <si>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</si>
  <si>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</si>
  <si>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</si>
  <si>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</si>
  <si>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</si>
  <si>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</si>
  <si>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</si>
  <si>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</si>
  <si>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</si>
  <si>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</si>
  <si>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</si>
  <si>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</si>
  <si>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</si>
  <si>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</si>
  <si>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</si>
  <si>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</si>
  <si>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</si>
  <si>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</si>
  <si>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</si>
  <si>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</si>
  <si>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</si>
  <si>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</si>
  <si>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</si>
  <si>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</si>
  <si>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</si>
  <si>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</si>
  <si>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</si>
  <si>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</si>
  <si>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</si>
  <si>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</si>
  <si>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</si>
  <si>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</si>
  <si>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</si>
  <si>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</si>
  <si>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</si>
  <si>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</si>
  <si>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</si>
  <si>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</si>
  <si>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</si>
  <si>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</si>
  <si>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</si>
  <si>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</si>
  <si>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</si>
  <si>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</si>
  <si>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</si>
  <si>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</si>
  <si>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</si>
  <si>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</si>
  <si>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</si>
  <si>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</si>
  <si>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</si>
  <si>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</si>
  <si>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</si>
  <si>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</si>
  <si>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</si>
  <si>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</si>
  <si>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</si>
  <si>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</si>
  <si>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</si>
  <si>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</si>
  <si>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</si>
  <si>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</si>
  <si>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</si>
  <si>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</si>
  <si>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</si>
  <si>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</si>
  <si>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</si>
  <si>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</si>
  <si>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</si>
  <si>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</si>
  <si>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</si>
  <si>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</si>
  <si>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</si>
  <si>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</si>
  <si>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</si>
  <si>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</si>
  <si>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</si>
  <si>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</si>
  <si>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</si>
  <si>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</si>
  <si>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</si>
  <si>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</si>
  <si>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</si>
  <si>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</si>
  <si>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</si>
  <si>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</si>
  <si>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</si>
  <si>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</si>
  <si>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</si>
  <si>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</si>
  <si>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</si>
  <si>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</si>
  <si>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</si>
  <si>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</si>
  <si>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</si>
  <si>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</si>
  <si>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</si>
  <si>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</si>
  <si>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</si>
  <si>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</si>
  <si>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</si>
  <si>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</si>
  <si>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</si>
  <si>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</si>
  <si>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</si>
  <si>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</si>
  <si>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</si>
  <si>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</si>
  <si>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</si>
  <si>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</si>
  <si>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</si>
  <si>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</si>
  <si>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</si>
  <si>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</si>
  <si>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</si>
  <si>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</si>
  <si>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</si>
  <si>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</si>
  <si>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</si>
  <si>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</si>
  <si>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</si>
  <si>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</si>
  <si>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</si>
  <si>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</si>
  <si>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</si>
  <si>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</si>
  <si>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</si>
  <si>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</si>
  <si>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</si>
  <si>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</si>
  <si>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</si>
  <si>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</si>
  <si>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</si>
  <si>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</si>
  <si>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</si>
  <si>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</si>
  <si>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</si>
  <si>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</si>
  <si>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</si>
  <si>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</si>
  <si>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</si>
  <si>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</si>
  <si>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</si>
  <si>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</si>
  <si>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</si>
  <si>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</si>
  <si>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</si>
  <si>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</si>
  <si>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</si>
  <si>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</si>
  <si>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</si>
  <si>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</si>
  <si>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</si>
  <si>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</si>
  <si>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</si>
  <si>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</si>
  <si>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</si>
  <si>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</si>
  <si>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</si>
  <si>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</si>
  <si>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</si>
  <si>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</si>
  <si>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</si>
  <si>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</si>
  <si>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</si>
  <si>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</si>
  <si>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</si>
  <si>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</si>
  <si>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</si>
  <si>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</si>
  <si>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</si>
  <si>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</si>
  <si>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</si>
  <si>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</si>
  <si>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</si>
  <si>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</si>
  <si>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</si>
  <si>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</si>
  <si>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</si>
  <si>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</si>
  <si>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</si>
  <si>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</si>
  <si>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</si>
  <si>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</si>
  <si>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</si>
  <si>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</si>
  <si>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</si>
  <si>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</si>
  <si>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</si>
  <si>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</si>
  <si>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</si>
  <si>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</si>
  <si>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</si>
  <si>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</si>
  <si>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</si>
  <si>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</si>
  <si>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</si>
  <si>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</si>
  <si>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</si>
  <si>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</si>
  <si>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</si>
  <si>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</si>
  <si>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</si>
  <si>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</si>
  <si>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</si>
  <si>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</si>
  <si>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</si>
  <si>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</si>
  <si>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</si>
  <si>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</si>
  <si>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</si>
  <si>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</si>
  <si>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</si>
  <si>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</si>
  <si>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</si>
  <si>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</si>
  <si>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</si>
  <si>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</si>
  <si>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</si>
  <si>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</si>
  <si>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</si>
  <si>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</si>
  <si>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</si>
  <si>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</si>
  <si>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</si>
  <si>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</si>
  <si>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</si>
  <si>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</si>
  <si>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</si>
  <si>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</si>
  <si>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</si>
  <si>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</si>
  <si>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</si>
  <si>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</si>
  <si>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</si>
  <si>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</si>
  <si>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</si>
  <si>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</si>
  <si>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</si>
  <si>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</si>
  <si>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</si>
  <si>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</si>
  <si>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</si>
  <si>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</si>
  <si>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</si>
  <si>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</si>
  <si>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</si>
  <si>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</si>
  <si>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</si>
  <si>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</si>
  <si>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</si>
  <si>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</si>
  <si>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</si>
  <si>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</si>
  <si>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</si>
  <si>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</si>
  <si>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</si>
  <si>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</si>
  <si>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</si>
  <si>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</si>
  <si>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</si>
  <si>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</si>
  <si>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</si>
  <si>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</si>
  <si>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</si>
  <si>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</si>
  <si>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</si>
  <si>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</si>
  <si>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</si>
  <si>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</si>
  <si>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</si>
  <si>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</si>
  <si>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</si>
  <si>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</si>
  <si>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</si>
  <si>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</si>
  <si>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</si>
  <si>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</si>
  <si>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</si>
  <si>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</si>
  <si>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</si>
  <si>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</si>
  <si>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</si>
  <si>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</si>
  <si>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</si>
  <si>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</si>
  <si>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</si>
  <si>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</si>
  <si>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</si>
  <si>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</si>
  <si>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</si>
  <si>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</si>
  <si>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</si>
  <si>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</si>
  <si>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</si>
  <si>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</si>
  <si>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</si>
  <si>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</si>
  <si>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</si>
  <si>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</si>
  <si>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</si>
  <si>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</si>
  <si>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</si>
  <si>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</si>
  <si>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</si>
  <si>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</si>
  <si>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</si>
  <si>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</si>
  <si>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</si>
  <si>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</si>
  <si>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</si>
  <si>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</si>
  <si>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</si>
  <si>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</si>
  <si>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</si>
  <si>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</si>
  <si>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</si>
  <si>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</si>
  <si>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</si>
  <si>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</si>
  <si>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</si>
  <si>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</si>
  <si>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</si>
  <si>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</si>
  <si>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</si>
  <si>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</si>
  <si>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</si>
  <si>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</si>
  <si>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</si>
  <si>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</si>
  <si>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</si>
  <si>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</si>
  <si>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</si>
  <si>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</si>
  <si>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</si>
  <si>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</si>
  <si>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</si>
  <si>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</si>
  <si>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</si>
  <si>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</si>
  <si>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</si>
  <si>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</si>
  <si>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</si>
  <si>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</si>
  <si>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</si>
  <si>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</si>
  <si>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</si>
  <si>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</si>
  <si>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</si>
  <si>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</si>
  <si>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</si>
  <si>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</si>
  <si>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</si>
  <si>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</si>
  <si>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</si>
  <si>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</si>
  <si>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</si>
  <si>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</si>
  <si>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</si>
  <si>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</si>
  <si>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</si>
  <si>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</si>
  <si>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</si>
  <si>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</si>
  <si>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</si>
  <si>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</si>
  <si>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</si>
  <si>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</si>
  <si>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</si>
  <si>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</si>
  <si>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</si>
  <si>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</si>
  <si>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</si>
  <si>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</si>
  <si>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</si>
  <si>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</si>
  <si>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</si>
  <si>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</si>
  <si>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</si>
  <si>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</si>
  <si>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</si>
  <si>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</si>
  <si>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</si>
  <si>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</si>
  <si>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</si>
  <si>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</si>
  <si>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</si>
  <si>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</si>
  <si>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</si>
  <si>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</si>
  <si>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</si>
  <si>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</si>
  <si>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</si>
  <si>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</si>
  <si>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</si>
  <si>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</si>
  <si>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</si>
  <si>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</si>
  <si>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</si>
  <si>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</si>
  <si>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</si>
  <si>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</si>
  <si>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</si>
  <si>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</si>
  <si>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</si>
  <si>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</si>
  <si>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</si>
  <si>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</si>
  <si>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</si>
  <si>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</si>
  <si>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</si>
  <si>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</si>
  <si>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</si>
  <si>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</si>
  <si>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</si>
  <si>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</si>
  <si>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</si>
  <si>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</si>
  <si>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</si>
  <si>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</si>
  <si>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</si>
  <si>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</si>
  <si>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</si>
  <si>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</si>
  <si>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</si>
  <si>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</si>
  <si>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</si>
  <si>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</si>
  <si>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</si>
  <si>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</si>
  <si>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</si>
  <si>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</si>
  <si>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</si>
  <si>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</si>
  <si>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</si>
  <si>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</si>
  <si>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</si>
  <si>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</si>
  <si>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</si>
  <si>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</si>
  <si>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</si>
  <si>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</si>
  <si>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</si>
  <si>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</si>
  <si>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</si>
  <si>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</si>
  <si>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</si>
  <si>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</si>
  <si>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</si>
  <si>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</si>
  <si>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</si>
  <si>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</si>
  <si>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</si>
  <si>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</si>
  <si>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</si>
  <si>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</si>
  <si>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</si>
  <si>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</si>
  <si>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</si>
  <si>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</si>
  <si>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</si>
  <si>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</si>
  <si>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</si>
  <si>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</si>
  <si>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</si>
  <si>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</si>
  <si>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</si>
  <si>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</si>
  <si>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</si>
  <si>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</si>
  <si>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</si>
  <si>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</si>
  <si>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</si>
  <si>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</si>
  <si>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</si>
  <si>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</si>
  <si>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</si>
  <si>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</si>
  <si>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</si>
  <si>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</si>
  <si>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</si>
  <si>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</si>
  <si>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</si>
  <si>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</si>
  <si>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</si>
  <si>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</si>
  <si>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</si>
  <si>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</si>
  <si>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</si>
  <si>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</si>
  <si>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</si>
  <si>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</si>
  <si>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</si>
  <si>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</si>
  <si>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</si>
  <si>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</si>
  <si>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</si>
  <si>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</si>
  <si>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</si>
  <si>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</si>
  <si>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</si>
  <si>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</si>
  <si>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</si>
  <si>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</si>
  <si>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</si>
  <si>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</si>
  <si>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</si>
  <si>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</si>
  <si>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</si>
  <si>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</si>
  <si>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</si>
  <si>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</si>
  <si>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</si>
  <si>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</si>
  <si>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</si>
  <si>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</si>
  <si>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</si>
  <si>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</si>
  <si>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</si>
  <si>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</si>
  <si>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</si>
  <si>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</si>
  <si>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</si>
  <si>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</si>
  <si>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</si>
  <si>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</si>
  <si>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</si>
  <si>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</si>
  <si>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</si>
  <si>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</si>
  <si>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</si>
  <si>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</si>
  <si>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</si>
  <si>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</si>
  <si>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</si>
  <si>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</si>
  <si>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</si>
  <si>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</si>
  <si>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</si>
  <si>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</si>
  <si>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</si>
  <si>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</si>
  <si>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</si>
  <si>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</si>
  <si>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</si>
  <si>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</si>
  <si>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</si>
  <si>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</si>
  <si>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</si>
  <si>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</si>
  <si>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</si>
  <si>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</si>
  <si>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</si>
  <si>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</si>
  <si>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</si>
  <si>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</si>
  <si>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</si>
  <si>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</si>
  <si>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</si>
  <si>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</si>
  <si>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</si>
  <si>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</si>
  <si>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</si>
  <si>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</si>
  <si>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</si>
  <si>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</si>
  <si>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</si>
  <si>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</si>
  <si>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</si>
  <si>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</si>
  <si>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</si>
  <si>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</si>
  <si>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</si>
  <si>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</si>
  <si>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</si>
  <si>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</si>
  <si>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</si>
  <si>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</si>
  <si>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</si>
  <si>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</si>
  <si>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</si>
  <si>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</si>
  <si>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</si>
  <si>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</si>
  <si>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</si>
  <si>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</si>
  <si>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</si>
  <si>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</si>
  <si>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</si>
  <si>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</si>
  <si>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</si>
  <si>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</si>
  <si>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</si>
  <si>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</si>
  <si>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</si>
  <si>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</si>
  <si>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</si>
  <si>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</si>
  <si>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</si>
  <si>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</si>
  <si>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</si>
  <si>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</si>
  <si>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</si>
  <si>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</si>
  <si>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</si>
  <si>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</si>
  <si>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</si>
  <si>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</si>
  <si>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</si>
  <si>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</si>
  <si>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</si>
  <si>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</si>
  <si>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</si>
  <si>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</si>
  <si>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</si>
  <si>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</si>
  <si>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</si>
  <si>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</si>
  <si>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</si>
  <si>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</si>
  <si>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</si>
  <si>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</si>
  <si>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</si>
  <si>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</si>
  <si>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</si>
  <si>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</si>
  <si>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</si>
  <si>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</si>
  <si>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</si>
  <si>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</si>
  <si>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</si>
  <si>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</si>
  <si>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</si>
  <si>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</si>
  <si>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</si>
  <si>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</si>
  <si>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</si>
  <si>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</si>
  <si>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</si>
  <si>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</si>
  <si>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</si>
  <si>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</si>
  <si>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</si>
  <si>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</si>
  <si>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</si>
  <si>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</si>
  <si>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</si>
  <si>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</si>
  <si>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</si>
  <si>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</si>
  <si>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</si>
  <si>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</si>
  <si>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</si>
  <si>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</si>
  <si>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</si>
  <si>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</si>
  <si>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</si>
  <si>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</si>
  <si>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</si>
  <si>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</si>
  <si>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</si>
  <si>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</si>
  <si>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</si>
  <si>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</si>
  <si>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</si>
  <si>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</si>
  <si>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</si>
  <si>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</si>
  <si>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</si>
  <si>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</si>
  <si>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</si>
  <si>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</si>
  <si>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</si>
  <si>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</si>
  <si>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</si>
  <si>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</si>
  <si>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</si>
  <si>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</si>
  <si>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</si>
  <si>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</si>
  <si>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</si>
  <si>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</si>
  <si>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</si>
  <si>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</si>
  <si>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</si>
  <si>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</si>
  <si>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</si>
  <si>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</si>
  <si>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</si>
  <si>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</si>
  <si>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</si>
  <si>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</si>
  <si>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</si>
  <si>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</si>
  <si>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</si>
  <si>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</si>
  <si>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</si>
  <si>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</si>
  <si>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</si>
  <si>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</si>
  <si>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</si>
  <si>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</si>
  <si>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</si>
  <si>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</si>
  <si>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</si>
  <si>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</si>
  <si>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</si>
  <si>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</si>
  <si>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</si>
  <si>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</si>
  <si>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</si>
  <si>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</si>
  <si>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</si>
  <si>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</si>
  <si>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</si>
  <si>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</si>
  <si>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</si>
  <si>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</si>
  <si>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</si>
  <si>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</si>
  <si>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</si>
  <si>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</si>
  <si>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</si>
  <si>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</si>
  <si>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</si>
  <si>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</si>
  <si>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</si>
  <si>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</si>
  <si>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</si>
  <si>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</si>
  <si>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</si>
  <si>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</si>
  <si>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</si>
  <si>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</si>
  <si>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</si>
  <si>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</si>
  <si>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</si>
  <si>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</si>
  <si>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</si>
  <si>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</si>
  <si>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</si>
  <si>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</si>
  <si>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</si>
  <si>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</si>
  <si>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</si>
  <si>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</si>
  <si>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</si>
  <si>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</si>
  <si>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</si>
  <si>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</si>
  <si>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</si>
  <si>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</si>
  <si>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</si>
  <si>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</si>
  <si>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</si>
  <si>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</si>
  <si>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</si>
  <si>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</si>
  <si>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</si>
  <si>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</si>
  <si>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</si>
  <si>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</si>
  <si>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</si>
  <si>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</si>
  <si>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</si>
  <si>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</si>
  <si>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</si>
  <si>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</si>
  <si>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</si>
  <si>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</si>
  <si>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</si>
  <si>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</si>
  <si>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</si>
  <si>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</si>
  <si>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</si>
  <si>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</si>
  <si>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</si>
  <si>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</si>
  <si>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</si>
  <si>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</si>
  <si>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</si>
  <si>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</si>
  <si>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</si>
  <si>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</si>
  <si>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</si>
  <si>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</si>
  <si>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</si>
  <si>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</si>
  <si>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</si>
  <si>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</si>
  <si>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</si>
  <si>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</si>
  <si>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</si>
  <si>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</si>
  <si>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</si>
  <si>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</si>
  <si>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</si>
  <si>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</si>
  <si>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</si>
  <si>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</si>
  <si>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</si>
  <si>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</si>
  <si>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</si>
  <si>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</si>
  <si>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</si>
  <si>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</si>
  <si>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</si>
  <si>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</si>
  <si>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</si>
  <si>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</si>
  <si>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</si>
  <si>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</si>
  <si>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</si>
  <si>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</si>
  <si>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</si>
  <si>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</si>
  <si>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</si>
  <si>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</si>
  <si>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</si>
  <si>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</si>
  <si>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</si>
  <si>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</si>
  <si>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</si>
  <si>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</si>
  <si>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</si>
  <si>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</si>
  <si>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</si>
  <si>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</si>
  <si>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</si>
  <si>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</si>
  <si>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</si>
  <si>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</si>
  <si>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</si>
  <si>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</si>
  <si>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</si>
  <si>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</si>
  <si>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</si>
  <si>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</si>
  <si>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</si>
  <si>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</si>
  <si>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</si>
  <si>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</si>
  <si>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</si>
  <si>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</si>
  <si>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</si>
  <si>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</si>
  <si>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</si>
  <si>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</si>
  <si>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</si>
  <si>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</si>
  <si>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</si>
  <si>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</si>
  <si>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</si>
  <si>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</si>
  <si>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</si>
  <si>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</si>
  <si>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</si>
  <si>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</si>
  <si>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</si>
  <si>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</si>
  <si>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</si>
  <si>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</si>
  <si>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</si>
  <si>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</si>
  <si>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</si>
  <si>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</si>
  <si>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</si>
  <si>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</si>
  <si>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</si>
  <si>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</si>
  <si>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</si>
  <si>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</si>
  <si>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</si>
  <si>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</si>
  <si>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</si>
  <si>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</si>
  <si>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</si>
  <si>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</si>
  <si>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</si>
  <si>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</si>
  <si>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</si>
  <si>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</si>
  <si>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</si>
  <si>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</si>
  <si>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</si>
  <si>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</si>
  <si>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</si>
  <si>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</si>
  <si>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</si>
  <si>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</si>
  <si>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</si>
  <si>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</si>
  <si>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</si>
  <si>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</si>
  <si>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</si>
  <si>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</si>
  <si>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</si>
  <si>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</si>
  <si>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</si>
  <si>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</si>
  <si>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</si>
  <si>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</si>
  <si>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</si>
  <si>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</si>
  <si>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</si>
  <si>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</si>
  <si>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</si>
  <si>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</si>
  <si>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</si>
  <si>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</si>
  <si>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</si>
  <si>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</si>
  <si>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</si>
  <si>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</si>
  <si>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</si>
  <si>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</si>
  <si>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</si>
  <si>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</si>
  <si>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</si>
  <si>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</si>
  <si>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</si>
  <si>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</si>
  <si>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</si>
  <si>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</si>
  <si>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</si>
  <si>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</si>
  <si>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</si>
  <si>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</si>
  <si>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</si>
  <si>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</si>
  <si>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</si>
  <si>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</si>
  <si>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</si>
  <si>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</si>
  <si>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</si>
  <si>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</si>
  <si>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</si>
  <si>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</si>
  <si>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</si>
  <si>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</si>
  <si>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</si>
  <si>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</si>
  <si>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</si>
  <si>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</si>
  <si>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</si>
  <si>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</si>
  <si>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</si>
  <si>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</si>
  <si>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</si>
  <si>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</si>
  <si>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</si>
  <si>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</si>
  <si>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</si>
  <si>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</si>
  <si>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</si>
  <si>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</si>
  <si>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</si>
  <si>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</si>
  <si>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</si>
  <si>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</si>
  <si>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</si>
  <si>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</si>
  <si>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</si>
  <si>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</si>
  <si>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</si>
  <si>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</si>
  <si>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</si>
  <si>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</si>
  <si>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</si>
  <si>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</si>
  <si>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</si>
  <si>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</si>
  <si>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</si>
  <si>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</si>
  <si>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</si>
  <si>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</si>
  <si>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</si>
  <si>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</si>
  <si>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</si>
  <si>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</si>
  <si>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</si>
  <si>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</si>
  <si>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</si>
  <si>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</si>
  <si>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</si>
  <si>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</si>
  <si>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</si>
  <si>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</si>
  <si>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</si>
  <si>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</si>
  <si>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</si>
  <si>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</si>
  <si>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</si>
  <si>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</si>
  <si>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</si>
  <si>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</si>
  <si>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</si>
  <si>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</si>
  <si>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</si>
  <si>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</si>
  <si>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</si>
  <si>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</si>
  <si>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</si>
  <si>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</si>
  <si>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</si>
  <si>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</si>
  <si>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</si>
  <si>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</si>
  <si>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</si>
  <si>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</si>
  <si>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</si>
  <si>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</si>
  <si>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</si>
  <si>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</si>
  <si>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</si>
  <si>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</si>
  <si>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</si>
  <si>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</si>
  <si>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</si>
  <si>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</si>
  <si>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</si>
  <si>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</si>
  <si>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</si>
  <si>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</si>
  <si>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</si>
  <si>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</si>
  <si>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</si>
  <si>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</si>
  <si>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</si>
  <si>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</si>
  <si>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</si>
  <si>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</si>
  <si>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</si>
  <si>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</si>
  <si>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</si>
  <si>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</si>
  <si>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</si>
  <si>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</si>
  <si>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</si>
  <si>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</si>
  <si>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</si>
  <si>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</si>
  <si>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</si>
  <si>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</si>
  <si>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</si>
  <si>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</si>
  <si>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</si>
  <si>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</si>
  <si>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</si>
  <si>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</si>
  <si>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</si>
  <si>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</si>
  <si>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</si>
  <si>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</si>
  <si>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</si>
  <si>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</si>
  <si>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</si>
  <si>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</si>
  <si>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</si>
  <si>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</si>
  <si>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</si>
  <si>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</si>
  <si>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</si>
  <si>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</si>
  <si>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</si>
  <si>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</si>
  <si>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</si>
  <si>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</si>
  <si>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</si>
  <si>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</si>
  <si>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</si>
  <si>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</si>
  <si>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</si>
  <si>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</si>
  <si>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</si>
  <si>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</si>
  <si>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</si>
  <si>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</si>
  <si>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</si>
  <si>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</si>
  <si>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</si>
  <si>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</si>
  <si>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</si>
  <si>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</si>
  <si>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</si>
  <si>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</si>
  <si>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</si>
  <si>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</si>
  <si>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</si>
  <si>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</si>
  <si>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</si>
  <si>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</si>
  <si>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</si>
  <si>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</si>
  <si>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</si>
  <si>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</si>
  <si>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</si>
  <si>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</si>
  <si>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</si>
  <si>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</si>
  <si>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</si>
  <si>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</si>
  <si>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</si>
  <si>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</si>
  <si>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</si>
  <si>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</si>
  <si>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</si>
  <si>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</si>
  <si>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</si>
  <si>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</si>
  <si>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</si>
  <si>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</si>
  <si>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</si>
  <si>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</si>
  <si>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</si>
  <si>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</si>
  <si>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</si>
  <si>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</si>
  <si>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</si>
  <si>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</si>
  <si>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</si>
  <si>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</si>
  <si>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</si>
  <si>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</si>
  <si>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</si>
  <si>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</si>
  <si>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</si>
  <si>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</si>
  <si>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</si>
  <si>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</si>
  <si>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</si>
  <si>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</si>
  <si>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</si>
  <si>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</si>
  <si>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</si>
  <si>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</si>
  <si>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</si>
  <si>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</si>
  <si>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</si>
  <si>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</si>
  <si>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</si>
  <si>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</si>
  <si>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</si>
  <si>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</si>
  <si>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</si>
  <si>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</si>
  <si>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</si>
  <si>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</si>
  <si>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</si>
  <si>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</si>
  <si>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</si>
  <si>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</si>
  <si>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</si>
  <si>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</si>
  <si>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</si>
  <si>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</si>
  <si>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</si>
  <si>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</si>
  <si>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</si>
  <si>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</si>
  <si>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</si>
  <si>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</si>
  <si>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</si>
  <si>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</si>
  <si>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</si>
  <si>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</si>
  <si>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</si>
  <si>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</si>
  <si>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</si>
  <si>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</si>
  <si>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</si>
  <si>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</si>
  <si>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</si>
  <si>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</si>
  <si>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</si>
  <si>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</si>
  <si>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</si>
  <si>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</si>
  <si>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</si>
  <si>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</si>
  <si>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</si>
  <si>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</si>
  <si>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</si>
  <si>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</si>
  <si>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</si>
  <si>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</si>
  <si>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</si>
  <si>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</si>
  <si>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</si>
  <si>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</si>
  <si>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</si>
  <si>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</si>
  <si>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</si>
  <si>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</si>
  <si>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</si>
  <si>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</si>
  <si>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</si>
  <si>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</si>
  <si>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</si>
  <si>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</si>
  <si>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</si>
  <si>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</si>
  <si>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</si>
  <si>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</si>
  <si>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</si>
  <si>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</si>
  <si>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</si>
  <si>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</si>
  <si>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</si>
  <si>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</si>
  <si>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</si>
  <si>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</si>
  <si>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</si>
  <si>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</si>
  <si>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</si>
  <si>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</si>
  <si>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</si>
  <si>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</si>
  <si>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</si>
  <si>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</si>
  <si>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</si>
  <si>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</si>
  <si>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</si>
  <si>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</si>
  <si>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</si>
  <si>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</si>
  <si>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</si>
  <si>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</si>
  <si>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</si>
  <si>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</si>
  <si>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</si>
  <si>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</si>
  <si>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</si>
  <si>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</si>
  <si>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</si>
  <si>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</si>
  <si>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</si>
  <si>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</si>
  <si>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</si>
  <si>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</si>
  <si>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</si>
  <si>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</si>
  <si>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</si>
  <si>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</si>
  <si>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</si>
  <si>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</si>
  <si>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</si>
  <si>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</si>
  <si>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</si>
  <si>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</si>
  <si>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</si>
  <si>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</si>
  <si>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</si>
  <si>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</si>
  <si>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</si>
  <si>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</si>
  <si>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</si>
  <si>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</si>
  <si>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</si>
  <si>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</si>
  <si>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</si>
  <si>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</si>
  <si>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</si>
  <si>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</si>
  <si>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</si>
  <si>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</si>
  <si>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</si>
  <si>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</si>
  <si>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</si>
  <si>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</si>
  <si>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</si>
  <si>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</si>
  <si>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</si>
  <si>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</si>
  <si>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</si>
  <si>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</si>
  <si>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</si>
  <si>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</si>
  <si>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</si>
  <si>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</si>
  <si>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</si>
  <si>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</si>
  <si>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</si>
  <si>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</si>
  <si>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</si>
  <si>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</si>
  <si>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</si>
  <si>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</si>
  <si>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</si>
  <si>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</si>
  <si>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</si>
  <si>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</si>
  <si>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</si>
  <si>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</si>
  <si>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</si>
  <si>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</si>
  <si>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</si>
  <si>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</si>
  <si>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</si>
  <si>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</si>
  <si>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</si>
  <si>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</si>
  <si>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</si>
  <si>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</si>
  <si>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</si>
  <si>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</si>
  <si>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</si>
  <si>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</si>
  <si>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</si>
  <si>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</si>
  <si>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</si>
  <si>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</si>
  <si>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</si>
  <si>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</si>
  <si>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</si>
  <si>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</si>
  <si>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</si>
  <si>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</si>
  <si>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</si>
  <si>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</si>
  <si>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</si>
  <si>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</si>
  <si>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</si>
  <si>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</si>
  <si>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</si>
  <si>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</si>
  <si>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</si>
  <si>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</si>
  <si>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</si>
  <si>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</si>
  <si>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</si>
  <si>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</si>
  <si>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</si>
  <si>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</si>
  <si>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</si>
  <si>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</si>
  <si>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</si>
  <si>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</si>
  <si>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</si>
  <si>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</si>
  <si>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</si>
  <si>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</si>
  <si>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</si>
  <si>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</si>
  <si>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</si>
  <si>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</si>
  <si>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</si>
  <si>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</si>
  <si>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</si>
  <si>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</si>
  <si>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</si>
  <si>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</si>
  <si>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</si>
  <si>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</si>
  <si>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</si>
  <si>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</si>
  <si>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</si>
  <si>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</si>
  <si>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</si>
  <si>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</si>
  <si>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</si>
  <si>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</si>
  <si>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</si>
  <si>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</si>
  <si>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</si>
  <si>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</si>
  <si>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</si>
  <si>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</si>
  <si>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</si>
  <si>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</si>
  <si>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</si>
  <si>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</si>
  <si>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</si>
  <si>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</si>
  <si>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</si>
  <si>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</si>
  <si>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</si>
  <si>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</si>
  <si>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</si>
  <si>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</si>
  <si>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</si>
  <si>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</si>
  <si>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</si>
  <si>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</si>
  <si>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</si>
  <si>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</si>
  <si>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</si>
  <si>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</si>
  <si>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</si>
  <si>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</si>
  <si>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</si>
  <si>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</si>
  <si>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</si>
  <si>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</si>
  <si>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</si>
  <si>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</si>
  <si>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</si>
  <si>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</si>
  <si>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</si>
  <si>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</si>
  <si>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</si>
  <si>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</si>
  <si>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</si>
  <si>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</si>
  <si>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</si>
  <si>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</si>
  <si>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</si>
  <si>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</si>
  <si>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</si>
  <si>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</si>
  <si>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</si>
  <si>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</si>
  <si>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</si>
  <si>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</si>
  <si>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</si>
  <si>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</si>
  <si>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</si>
  <si>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</si>
  <si>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</si>
  <si>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</si>
  <si>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</si>
  <si>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</si>
  <si>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</si>
  <si>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</si>
  <si>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</si>
  <si>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</si>
  <si>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</si>
  <si>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</si>
  <si>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</si>
  <si>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</si>
  <si>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</si>
  <si>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</si>
  <si>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</si>
  <si>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</si>
  <si>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</si>
  <si>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</si>
  <si>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</si>
  <si>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</si>
  <si>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</si>
  <si>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</si>
  <si>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</si>
  <si>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</si>
  <si>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</si>
  <si>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</si>
  <si>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</si>
  <si>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</si>
  <si>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</si>
  <si>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</si>
  <si>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</si>
  <si>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</si>
  <si>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</si>
  <si>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</si>
  <si>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</si>
  <si>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</si>
  <si>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</si>
  <si>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</si>
  <si>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</si>
  <si>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</si>
  <si>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</si>
  <si>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</si>
  <si>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</si>
  <si>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</si>
  <si>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</si>
  <si>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</si>
  <si>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</si>
  <si>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</si>
  <si>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</si>
  <si>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</si>
  <si>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</si>
  <si>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</si>
  <si>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</si>
  <si>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</si>
  <si>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</si>
  <si>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</si>
  <si>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</si>
  <si>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</si>
  <si>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</si>
  <si>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</si>
  <si>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</si>
  <si>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</si>
  <si>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</si>
  <si>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</si>
  <si>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</si>
  <si>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</si>
  <si>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</si>
  <si>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</si>
  <si>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</si>
  <si>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</si>
  <si>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</si>
  <si>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</si>
  <si>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</si>
  <si>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</si>
  <si>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</si>
  <si>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</si>
  <si>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</si>
  <si>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</si>
  <si>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</si>
  <si>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</si>
  <si>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</si>
  <si>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</si>
  <si>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</si>
  <si>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</si>
  <si>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</si>
  <si>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</si>
  <si>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</si>
  <si>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</si>
  <si>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</si>
  <si>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</si>
  <si>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</si>
  <si>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</si>
  <si>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</si>
  <si>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</si>
  <si>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</si>
  <si>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</si>
  <si>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</si>
  <si>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</si>
  <si>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</si>
  <si>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</si>
  <si>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</si>
  <si>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</si>
  <si>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</si>
  <si>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</si>
  <si>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</si>
  <si>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</si>
  <si>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</si>
  <si>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</si>
  <si>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</si>
  <si>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</si>
  <si>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</si>
  <si>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</si>
  <si>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</si>
  <si>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</si>
  <si>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</si>
  <si>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</si>
  <si>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</si>
  <si>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</si>
  <si>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</si>
  <si>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</si>
  <si>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</si>
  <si>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</si>
  <si>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</si>
  <si>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</si>
  <si>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</si>
  <si>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</si>
  <si>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</si>
  <si>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</si>
  <si>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</si>
  <si>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</si>
  <si>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</si>
  <si>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</si>
  <si>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</si>
  <si>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</si>
  <si>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</si>
  <si>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</si>
  <si>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</si>
  <si>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</si>
  <si>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</si>
  <si>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</si>
  <si>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</si>
  <si>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</si>
  <si>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</si>
  <si>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</si>
  <si>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</si>
  <si>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</si>
  <si>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</si>
  <si>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</si>
  <si>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</si>
  <si>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</si>
  <si>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</si>
  <si>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</si>
  <si>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</si>
  <si>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</si>
  <si>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</si>
  <si>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</si>
  <si>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</si>
  <si>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</si>
  <si>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</si>
  <si>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</si>
  <si>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</si>
  <si>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</si>
  <si>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</si>
  <si>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</si>
  <si>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</si>
  <si>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</si>
  <si>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</si>
  <si>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</si>
  <si>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</si>
  <si>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</si>
  <si>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</si>
  <si>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</si>
  <si>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</si>
  <si>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</si>
  <si>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</si>
  <si>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</si>
  <si>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</si>
  <si>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</si>
  <si>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</si>
  <si>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</si>
  <si>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</si>
  <si>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</si>
  <si>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</si>
  <si>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</si>
  <si>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</si>
  <si>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</si>
  <si>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</si>
  <si>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</si>
  <si>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</si>
  <si>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</si>
  <si>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</si>
  <si>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</si>
  <si>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</si>
  <si>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</si>
  <si>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</si>
  <si>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</si>
  <si>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</si>
  <si>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</si>
  <si>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</si>
  <si>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</si>
  <si>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</si>
  <si>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</si>
  <si>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</si>
  <si>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</si>
  <si>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</si>
  <si>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</si>
  <si>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</si>
  <si>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</si>
  <si>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</si>
  <si>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</si>
  <si>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</si>
  <si>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</si>
  <si>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</si>
  <si>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</si>
  <si>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</si>
  <si>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</si>
  <si>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</si>
  <si>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</si>
  <si>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</si>
  <si>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</si>
  <si>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</si>
  <si>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</si>
  <si>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</si>
  <si>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</si>
  <si>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</si>
  <si>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</si>
  <si>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</si>
  <si>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</si>
  <si>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</si>
  <si>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</si>
  <si>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</si>
  <si>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</si>
  <si>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</si>
  <si>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</si>
  <si>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</si>
  <si>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</si>
  <si>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</si>
  <si>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</si>
  <si>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</si>
  <si>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</si>
  <si>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</si>
  <si>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</si>
  <si>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</si>
  <si>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</si>
  <si>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</si>
  <si>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</si>
  <si>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</si>
  <si>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</si>
  <si>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</si>
  <si>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</si>
  <si>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</si>
  <si>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</si>
  <si>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</si>
  <si>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</si>
  <si>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</si>
  <si>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</si>
  <si>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</si>
  <si>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</si>
  <si>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</si>
  <si>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</si>
  <si>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</si>
  <si>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</si>
  <si>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</si>
  <si>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</si>
  <si>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</si>
  <si>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</si>
  <si>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</si>
  <si>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</si>
  <si>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</si>
  <si>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</si>
  <si>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</si>
  <si>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</si>
  <si>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</si>
  <si>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</si>
  <si>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</si>
  <si>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</si>
  <si>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</si>
  <si>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</si>
  <si>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</si>
  <si>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</si>
  <si>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</si>
  <si>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</si>
  <si>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</si>
  <si>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</si>
  <si>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</si>
  <si>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</si>
  <si>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</si>
  <si>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</si>
  <si>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</si>
  <si>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</si>
  <si>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</si>
  <si>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</si>
  <si>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</si>
  <si>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</si>
  <si>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</si>
  <si>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</si>
  <si>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</si>
  <si>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</si>
  <si>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</si>
  <si>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</si>
  <si>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</si>
  <si>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</si>
  <si>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</si>
  <si>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</si>
  <si>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</si>
  <si>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</si>
  <si>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</si>
  <si>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</si>
  <si>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</si>
  <si>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</si>
  <si>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</si>
  <si>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</si>
  <si>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</si>
  <si>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</si>
  <si>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</si>
  <si>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</si>
  <si>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</si>
  <si>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</si>
  <si>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</si>
  <si>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</si>
  <si>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</si>
  <si>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</si>
  <si>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</si>
  <si>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</si>
  <si>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</si>
  <si>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</si>
  <si>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</si>
  <si>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</si>
  <si>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</si>
  <si>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</si>
  <si>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</si>
  <si>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</si>
  <si>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</si>
  <si>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</si>
  <si>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</si>
  <si>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</si>
  <si>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</si>
  <si>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</si>
  <si>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</si>
  <si>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</si>
  <si>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</si>
  <si>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</si>
  <si>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</si>
  <si>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</si>
  <si>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</si>
  <si>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</si>
  <si>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</si>
  <si>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</si>
  <si>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</si>
  <si>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</si>
  <si>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</si>
  <si>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</si>
  <si>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</si>
  <si>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</si>
  <si>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</si>
  <si>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</si>
  <si>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</si>
  <si>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</si>
  <si>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</si>
  <si>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</si>
  <si>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</si>
  <si>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</si>
  <si>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</si>
  <si>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</si>
  <si>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</si>
  <si>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</si>
  <si>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</si>
  <si>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</si>
  <si>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</si>
  <si>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</si>
  <si>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</si>
  <si>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</si>
  <si>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</si>
  <si>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</si>
  <si>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</si>
  <si>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</si>
  <si>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</si>
  <si>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</si>
  <si>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</si>
  <si>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</si>
  <si>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</si>
  <si>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</si>
  <si>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</si>
  <si>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</si>
  <si>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</si>
  <si>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</si>
  <si>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</si>
  <si>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</si>
  <si>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</si>
  <si>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</si>
  <si>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</si>
  <si>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</si>
  <si>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</si>
  <si>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</si>
  <si>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</si>
  <si>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</si>
  <si>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</si>
  <si>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</si>
  <si>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</si>
  <si>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</si>
  <si>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</si>
  <si>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</si>
  <si>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</si>
  <si>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</si>
  <si>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</si>
  <si>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</si>
  <si>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</si>
  <si>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</si>
  <si>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</si>
  <si>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</si>
  <si>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</si>
  <si>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</si>
  <si>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</si>
  <si>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</si>
  <si>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</si>
  <si>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</si>
  <si>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</si>
  <si>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</si>
  <si>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</si>
  <si>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</si>
  <si>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</si>
  <si>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</si>
  <si>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</si>
  <si>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</si>
  <si>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</si>
  <si>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</si>
  <si>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</si>
  <si>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</si>
  <si>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</si>
  <si>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</si>
  <si>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</si>
  <si>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</si>
  <si>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</si>
  <si>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</si>
  <si>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</si>
  <si>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</si>
  <si>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</si>
  <si>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</si>
  <si>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</si>
  <si>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</si>
  <si>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</si>
  <si>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</si>
  <si>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</si>
  <si>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</si>
  <si>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</si>
  <si>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</si>
  <si>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</si>
  <si>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</si>
  <si>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</si>
  <si>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</si>
  <si>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</si>
  <si>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</si>
  <si>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</si>
  <si>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</si>
  <si>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</si>
  <si>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</si>
  <si>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</si>
  <si>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</si>
  <si>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</si>
  <si>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</si>
  <si>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</si>
  <si>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</si>
  <si>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</si>
  <si>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</si>
  <si>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</si>
  <si>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</si>
  <si>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</si>
  <si>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</si>
  <si>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</si>
  <si>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</si>
  <si>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</si>
  <si>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</si>
  <si>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</si>
  <si>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</si>
  <si>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</si>
  <si>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</si>
  <si>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</si>
  <si>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</si>
  <si>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</si>
  <si>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</si>
  <si>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</si>
  <si>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</si>
  <si>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</si>
  <si>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</si>
  <si>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</si>
  <si>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</si>
  <si>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</si>
  <si>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</si>
  <si>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</si>
  <si>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</si>
  <si>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</si>
  <si>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</si>
  <si>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</si>
  <si>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</si>
  <si>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</si>
  <si>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</si>
  <si>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</si>
  <si>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</si>
  <si>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</si>
  <si>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</si>
  <si>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</si>
  <si>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</si>
  <si>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</si>
  <si>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</si>
  <si>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</si>
  <si>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</si>
  <si>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</si>
  <si>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</si>
  <si>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</si>
  <si>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</si>
  <si>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</si>
  <si>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</si>
  <si>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</si>
  <si>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</si>
  <si>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</si>
  <si>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</si>
  <si>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</si>
  <si>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</si>
  <si>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</si>
  <si>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</si>
  <si>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</si>
  <si>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</si>
  <si>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</si>
  <si>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</si>
  <si>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</si>
  <si>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</si>
  <si>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</si>
  <si>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</si>
  <si>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</si>
  <si>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</si>
  <si>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</si>
  <si>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</si>
  <si>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</si>
  <si>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</si>
  <si>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</si>
  <si>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</si>
  <si>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</si>
  <si>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</si>
  <si>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</si>
  <si>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</si>
  <si>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</si>
  <si>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</si>
  <si>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</si>
  <si>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</si>
  <si>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</si>
  <si>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</si>
  <si>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</si>
  <si>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</si>
  <si>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</si>
  <si>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</si>
  <si>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</si>
  <si>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</si>
  <si>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</si>
  <si>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</si>
  <si>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</si>
  <si>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</si>
  <si>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</si>
  <si>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</si>
  <si>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</si>
  <si>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</si>
  <si>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</si>
  <si>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</si>
  <si>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</si>
  <si>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</si>
  <si>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</si>
  <si>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</si>
  <si>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</si>
  <si>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</si>
  <si>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</si>
  <si>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</si>
  <si>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</si>
  <si>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</si>
  <si>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</si>
  <si>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</si>
  <si>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</si>
  <si>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</si>
  <si>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</si>
  <si>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</si>
  <si>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</si>
  <si>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</si>
  <si>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</si>
  <si>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</si>
  <si>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</si>
  <si>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</si>
  <si>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</si>
  <si>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</si>
  <si>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</si>
  <si>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</si>
  <si>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</si>
  <si>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</si>
  <si>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</si>
  <si>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</si>
  <si>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</si>
  <si>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</si>
  <si>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</si>
  <si>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</si>
  <si>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</si>
  <si>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</si>
  <si>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</si>
  <si>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</si>
  <si>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</si>
  <si>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</si>
  <si>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</si>
  <si>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</si>
  <si>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</si>
  <si>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</si>
  <si>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</si>
  <si>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</si>
  <si>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</si>
  <si>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</si>
  <si>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</si>
  <si>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</si>
  <si>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</si>
  <si>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</si>
  <si>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</si>
  <si>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</si>
  <si>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</si>
  <si>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</si>
  <si>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</si>
  <si>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</si>
  <si>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</si>
  <si>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</si>
  <si>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</si>
  <si>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</si>
  <si>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</si>
  <si>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</si>
  <si>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</si>
  <si>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</si>
  <si>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</si>
  <si>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</si>
  <si>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</si>
  <si>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</si>
  <si>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</si>
  <si>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</si>
  <si>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</si>
  <si>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</si>
  <si>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</si>
  <si>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</si>
  <si>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</si>
  <si>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</si>
  <si>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</si>
  <si>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</si>
  <si>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</si>
  <si>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</si>
  <si>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</si>
  <si>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</si>
  <si>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</si>
  <si>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</si>
  <si>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</si>
  <si>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</si>
  <si>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</si>
  <si>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</si>
  <si>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</si>
  <si>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</si>
  <si>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</si>
  <si>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</si>
  <si>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</si>
  <si>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</si>
  <si>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</si>
  <si>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</si>
  <si>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</si>
  <si>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</si>
  <si>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</si>
  <si>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</si>
  <si>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</si>
  <si>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</si>
  <si>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</si>
  <si>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</si>
  <si>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</si>
  <si>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</si>
  <si>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</si>
  <si>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</si>
  <si>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</si>
  <si>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</si>
  <si>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</si>
  <si>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</si>
  <si>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</si>
  <si>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</si>
  <si>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</si>
  <si>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</si>
  <si>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</si>
  <si>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</si>
  <si>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</si>
  <si>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</si>
  <si>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</si>
  <si>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</si>
  <si>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</si>
  <si>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</si>
  <si>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</si>
  <si>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</si>
  <si>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</si>
  <si>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</si>
  <si>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</si>
  <si>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</si>
  <si>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</si>
  <si>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</si>
  <si>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</si>
  <si>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</si>
  <si>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</si>
  <si>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</si>
  <si>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</si>
  <si>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</si>
  <si>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</si>
  <si>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</si>
  <si>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</si>
  <si>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</si>
  <si>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</si>
  <si>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</si>
  <si>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</si>
  <si>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</si>
  <si>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</si>
  <si>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</si>
  <si>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</si>
  <si>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</si>
  <si>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</si>
  <si>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</si>
  <si>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</si>
  <si>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</si>
  <si>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</si>
  <si>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</si>
  <si>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</si>
  <si>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</si>
  <si>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</si>
  <si>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</si>
  <si>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</si>
  <si>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</si>
  <si>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</si>
  <si>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</si>
  <si>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</si>
  <si>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</si>
  <si>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</si>
  <si>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</si>
  <si>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</si>
  <si>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</si>
  <si>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</si>
  <si>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</si>
  <si>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</si>
  <si>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</si>
  <si>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</si>
  <si>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</si>
  <si>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</si>
  <si>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</si>
  <si>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</si>
  <si>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</si>
  <si>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</si>
  <si>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</si>
  <si>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</si>
  <si>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</si>
  <si>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</si>
  <si>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</si>
  <si>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</si>
  <si>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</si>
  <si>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</si>
  <si>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</si>
  <si>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</si>
  <si>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</si>
  <si>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</si>
  <si>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</si>
  <si>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</si>
  <si>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</si>
  <si>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</si>
  <si>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</si>
  <si>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</si>
  <si>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</si>
  <si>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</si>
  <si>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</si>
  <si>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</si>
  <si>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</si>
  <si>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</si>
  <si>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</si>
  <si>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</si>
  <si>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</si>
  <si>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</si>
  <si>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</si>
  <si>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</si>
  <si>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</si>
  <si>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</si>
  <si>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</si>
  <si>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</si>
  <si>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</si>
  <si>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</si>
  <si>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</si>
  <si>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</si>
  <si>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</si>
  <si>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</si>
  <si>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</si>
  <si>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</si>
  <si>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</si>
  <si>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</si>
  <si>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</si>
  <si>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</si>
  <si>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</si>
  <si>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</si>
  <si>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</si>
  <si>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</si>
  <si>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</si>
  <si>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</si>
  <si>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</si>
  <si>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</si>
  <si>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</si>
  <si>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</si>
  <si>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</si>
  <si>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</si>
  <si>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</si>
  <si>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</si>
  <si>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</si>
  <si>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</si>
  <si>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</si>
  <si>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</si>
  <si>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</si>
  <si>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</si>
  <si>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</si>
  <si>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</si>
  <si>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</si>
  <si>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</si>
  <si>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</si>
  <si>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</si>
  <si>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</si>
  <si>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</si>
  <si>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</si>
  <si>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</si>
  <si>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</si>
  <si>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</si>
  <si>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</si>
  <si>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</si>
  <si>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</si>
  <si>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</si>
  <si>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</si>
  <si>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</si>
  <si>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</si>
  <si>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</si>
  <si>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</si>
  <si>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</si>
  <si>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</si>
  <si>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</si>
  <si>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</si>
  <si>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</si>
  <si>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</si>
  <si>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</si>
  <si>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</si>
  <si>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</si>
  <si>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</si>
  <si>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</si>
  <si>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</si>
  <si>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</si>
  <si>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</si>
  <si>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</si>
  <si>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</si>
  <si>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</si>
  <si>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</si>
  <si>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</si>
  <si>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</si>
  <si>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</si>
  <si>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</si>
  <si>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</si>
  <si>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</si>
  <si>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</si>
  <si>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</si>
  <si>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</si>
  <si>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</si>
  <si>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</si>
  <si>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</si>
  <si>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</si>
  <si>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</si>
  <si>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</si>
  <si>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</si>
  <si>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</si>
  <si>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</si>
  <si>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</si>
  <si>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</si>
  <si>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</si>
  <si>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</si>
  <si>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</si>
  <si>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</si>
  <si>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</si>
  <si>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</si>
  <si>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</si>
  <si>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</si>
  <si>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</si>
  <si>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</si>
  <si>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</si>
  <si>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</si>
  <si>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</si>
  <si>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</si>
  <si>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</si>
  <si>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</si>
  <si>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</si>
  <si>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</si>
  <si>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</si>
  <si>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</si>
  <si>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</si>
  <si>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</si>
  <si>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</si>
  <si>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</si>
  <si>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</si>
  <si>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</si>
  <si>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</si>
  <si>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</si>
  <si>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</si>
  <si>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</si>
  <si>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</si>
  <si>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</si>
  <si>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</si>
  <si>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</si>
  <si>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</si>
  <si>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</si>
  <si>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</si>
  <si>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</si>
  <si>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</si>
  <si>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</si>
  <si>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</si>
  <si>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</si>
  <si>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</si>
  <si>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</si>
  <si>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</si>
  <si>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</si>
  <si>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</si>
  <si>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</si>
  <si>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</si>
  <si>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</si>
  <si>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</si>
  <si>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</si>
  <si>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</si>
  <si>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</si>
  <si>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</si>
  <si>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</si>
  <si>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</si>
  <si>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</si>
  <si>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</si>
  <si>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</si>
  <si>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</si>
  <si>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</si>
  <si>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</si>
  <si>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</si>
  <si>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</si>
  <si>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</si>
  <si>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</si>
  <si>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</si>
  <si>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</si>
  <si>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</si>
  <si>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</si>
  <si>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</si>
  <si>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</si>
  <si>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</si>
  <si>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</si>
  <si>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</si>
  <si>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</si>
  <si>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</si>
  <si>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</si>
  <si>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</si>
  <si>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</si>
  <si>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</si>
  <si>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</si>
  <si>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</si>
  <si>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</si>
  <si>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</si>
  <si>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</si>
  <si>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</si>
  <si>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</si>
  <si>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</si>
  <si>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</si>
  <si>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</si>
  <si>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</si>
  <si>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</si>
  <si>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</si>
  <si>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</si>
  <si>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</si>
  <si>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</si>
  <si>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</si>
  <si>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</si>
  <si>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</si>
  <si>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</si>
  <si>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</si>
  <si>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</si>
  <si>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</si>
  <si>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</si>
  <si>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</si>
  <si>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</si>
  <si>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</si>
  <si>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</si>
  <si>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</si>
  <si>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</si>
  <si>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</si>
  <si>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</si>
  <si>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</si>
  <si>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</si>
  <si>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</si>
  <si>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</si>
  <si>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</si>
  <si>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</si>
  <si>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</si>
  <si>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</si>
  <si>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</si>
  <si>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</si>
  <si>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</si>
  <si>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</si>
  <si>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</si>
  <si>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</si>
  <si>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</si>
  <si>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</si>
  <si>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</si>
  <si>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</si>
  <si>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</si>
  <si>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</si>
  <si>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</si>
  <si>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</si>
  <si>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</si>
  <si>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</si>
  <si>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</si>
  <si>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</si>
  <si>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</si>
  <si>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</si>
  <si>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</si>
  <si>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</si>
  <si>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</si>
  <si>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</si>
  <si>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</si>
  <si>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</si>
  <si>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</si>
  <si>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</si>
  <si>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</si>
  <si>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</si>
  <si>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</si>
  <si>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</si>
  <si>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</si>
  <si>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</si>
  <si>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</si>
  <si>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</si>
  <si>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</si>
  <si>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</si>
  <si>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</si>
  <si>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</si>
  <si>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</si>
  <si>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</si>
  <si>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</si>
  <si>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</si>
  <si>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</si>
  <si>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</si>
  <si>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</si>
  <si>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</si>
  <si>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</si>
  <si>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</si>
  <si>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</si>
  <si>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</si>
  <si>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</si>
  <si>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</si>
  <si>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</si>
  <si>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</si>
  <si>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</si>
  <si>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</si>
  <si>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</si>
  <si>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</si>
  <si>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</si>
  <si>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</si>
  <si>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</si>
  <si>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</si>
  <si>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</si>
  <si>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</si>
  <si>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</si>
  <si>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</si>
  <si>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</si>
  <si>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</si>
  <si>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</si>
  <si>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</si>
  <si>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</si>
  <si>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</si>
  <si>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</si>
  <si>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</si>
  <si>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</si>
  <si>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</si>
  <si>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</si>
  <si>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</si>
  <si>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</si>
  <si>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</si>
  <si>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</si>
  <si>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</si>
  <si>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</si>
  <si>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</si>
  <si>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</si>
  <si>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</si>
  <si>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</si>
  <si>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</si>
  <si>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</si>
  <si>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</si>
  <si>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</si>
  <si>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</si>
  <si>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</si>
  <si>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</si>
  <si>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</si>
  <si>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</si>
  <si>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</si>
  <si>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</si>
  <si>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</si>
  <si>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</si>
  <si>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</si>
  <si>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</si>
  <si>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</si>
  <si>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</si>
  <si>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</si>
  <si>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</si>
  <si>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</si>
  <si>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</si>
  <si>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</si>
  <si>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</si>
  <si>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</si>
  <si>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</si>
  <si>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</si>
  <si>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</si>
  <si>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</si>
  <si>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</si>
  <si>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</si>
  <si>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</si>
  <si>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</si>
  <si>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</si>
  <si>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</si>
  <si>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</si>
  <si>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</si>
  <si>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</si>
  <si>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</si>
  <si>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</si>
  <si>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</si>
  <si>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</si>
  <si>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</si>
  <si>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</si>
  <si>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</si>
  <si>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</si>
  <si>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</si>
  <si>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</si>
  <si>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</si>
  <si>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</si>
  <si>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</si>
  <si>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</si>
  <si>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</si>
  <si>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</si>
  <si>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</si>
  <si>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</si>
  <si>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</si>
  <si>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</si>
  <si>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</si>
  <si>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</si>
  <si>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</si>
  <si>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</si>
  <si>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</si>
  <si>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</si>
  <si>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</si>
  <si>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</si>
  <si>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</si>
  <si>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</si>
  <si>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</si>
  <si>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</si>
  <si>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</si>
  <si>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</si>
  <si>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</si>
  <si>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</si>
  <si>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</si>
  <si>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</si>
  <si>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</si>
  <si>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</si>
  <si>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</si>
  <si>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</si>
  <si>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</si>
  <si>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</si>
  <si>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</si>
  <si>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</si>
  <si>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</si>
  <si>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</si>
  <si>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</si>
  <si>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</si>
  <si>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</si>
  <si>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</si>
  <si>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</si>
  <si>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</si>
  <si>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</si>
  <si>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</si>
  <si>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</si>
  <si>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</si>
  <si>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</si>
  <si>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</si>
  <si>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</si>
  <si>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</si>
  <si>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</si>
  <si>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</si>
  <si>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</si>
  <si>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</si>
  <si>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</si>
  <si>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</si>
  <si>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</si>
  <si>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</si>
  <si>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</si>
  <si>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</si>
  <si>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</si>
  <si>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</si>
  <si>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</si>
  <si>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</si>
  <si>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</si>
  <si>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</si>
  <si>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</si>
  <si>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</si>
  <si>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</si>
  <si>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</si>
  <si>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</si>
  <si>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</si>
  <si>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</si>
  <si>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</si>
  <si>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</si>
  <si>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</si>
  <si>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</si>
  <si>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</si>
  <si>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</si>
  <si>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</si>
  <si>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</si>
  <si>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</si>
  <si>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</si>
  <si>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</si>
  <si>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</si>
  <si>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</si>
  <si>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</si>
  <si>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</si>
  <si>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</si>
  <si>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</si>
  <si>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</si>
  <si>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</si>
  <si>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</si>
  <si>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</si>
  <si>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</si>
  <si>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</si>
  <si>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</si>
  <si>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</si>
  <si>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</si>
  <si>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</si>
  <si>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</si>
  <si>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</si>
  <si>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</si>
  <si>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</si>
  <si>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</si>
  <si>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</si>
  <si>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</si>
  <si>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</si>
  <si>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</si>
  <si>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</si>
  <si>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</si>
  <si>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</si>
  <si>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</si>
  <si>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</si>
  <si>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</si>
  <si>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</si>
  <si>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</si>
  <si>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</si>
  <si>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</si>
  <si>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</si>
  <si>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</si>
  <si>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</si>
  <si>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</si>
  <si>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</si>
  <si>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</si>
  <si>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</si>
  <si>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</si>
  <si>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</si>
  <si>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</si>
  <si>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</si>
  <si>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</si>
  <si>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</si>
  <si>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</si>
  <si>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</si>
  <si>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</si>
  <si>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</si>
  <si>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</si>
  <si>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</si>
  <si>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</si>
  <si>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</si>
  <si>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</si>
  <si>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</si>
  <si>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</si>
  <si>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</si>
  <si>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</si>
  <si>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</si>
  <si>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</si>
  <si>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</si>
  <si>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</si>
  <si>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</si>
  <si>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</si>
  <si>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</si>
  <si>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</si>
  <si>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</si>
  <si>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</si>
  <si>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</si>
  <si>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</si>
  <si>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</si>
  <si>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</si>
  <si>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</si>
  <si>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</si>
  <si>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</si>
  <si>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</si>
  <si>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</si>
  <si>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</si>
  <si>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</si>
  <si>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</si>
  <si>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</si>
  <si>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</si>
  <si>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</si>
  <si>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</si>
  <si>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</si>
  <si>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</si>
  <si>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</si>
  <si>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</si>
  <si>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</si>
  <si>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</si>
  <si>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</si>
  <si>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</si>
  <si>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</si>
  <si>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</si>
  <si>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</si>
  <si>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</si>
  <si>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</si>
  <si>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</si>
  <si>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</si>
  <si>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</si>
  <si>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</si>
  <si>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</si>
  <si>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</si>
  <si>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</si>
  <si>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</si>
  <si>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</si>
  <si>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</si>
  <si>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</si>
  <si>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</si>
  <si>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</si>
  <si>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</si>
  <si>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</si>
  <si>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</si>
  <si>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</si>
  <si>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</si>
  <si>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</si>
  <si>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</si>
  <si>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</si>
  <si>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</si>
  <si>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</si>
  <si>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</si>
  <si>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</si>
  <si>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</si>
  <si>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</si>
  <si>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</si>
  <si>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</si>
  <si>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</si>
  <si>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</si>
  <si>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</si>
  <si>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</si>
  <si>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</si>
  <si>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</si>
  <si>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</si>
  <si>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</si>
  <si>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</si>
  <si>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</si>
  <si>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</si>
  <si>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</si>
  <si>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</si>
  <si>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</si>
  <si>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</si>
  <si>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</si>
  <si>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</si>
  <si>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</si>
  <si>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</si>
  <si>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</si>
  <si>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</si>
  <si>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</si>
  <si>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</si>
  <si>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</si>
  <si>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</si>
  <si>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</si>
  <si>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</si>
  <si>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</si>
  <si>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</si>
  <si>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</si>
  <si>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</si>
  <si>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</si>
  <si>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</si>
  <si>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</si>
  <si>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</si>
  <si>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</si>
  <si>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</si>
  <si>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</si>
  <si>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</si>
  <si>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</si>
  <si>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</si>
  <si>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</si>
  <si>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</si>
  <si>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</si>
  <si>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</si>
  <si>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</si>
  <si>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</si>
  <si>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</si>
  <si>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</si>
  <si>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</si>
  <si>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</si>
  <si>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</si>
  <si>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</si>
  <si>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</si>
  <si>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</si>
  <si>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</si>
  <si>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</si>
  <si>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</si>
  <si>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</si>
  <si>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</si>
  <si>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</si>
  <si>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</si>
  <si>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</si>
  <si>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</si>
  <si>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</si>
  <si>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</si>
  <si>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</si>
  <si>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</si>
  <si>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</si>
  <si>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</si>
  <si>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</si>
  <si>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</si>
  <si>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</si>
  <si>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</si>
  <si>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</si>
  <si>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</si>
  <si>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</si>
  <si>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</si>
  <si>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</si>
  <si>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</si>
  <si>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</si>
  <si>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</si>
  <si>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</si>
  <si>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</si>
  <si>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</si>
  <si>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</si>
  <si>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</si>
  <si>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</si>
  <si>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</si>
  <si>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</si>
  <si>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</si>
  <si>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</si>
  <si>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</si>
  <si>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</si>
  <si>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</si>
  <si>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</si>
  <si>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</si>
  <si>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</si>
  <si>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</si>
  <si>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</si>
  <si>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</si>
  <si>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</si>
  <si>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</si>
  <si>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</si>
  <si>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</si>
  <si>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</si>
  <si>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</si>
  <si>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</si>
  <si>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</si>
  <si>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</si>
  <si>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</si>
  <si>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</si>
  <si>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</si>
  <si>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</si>
  <si>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</si>
  <si>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</si>
  <si>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</si>
  <si>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</si>
  <si>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</si>
  <si>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</si>
  <si>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</si>
  <si>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</si>
  <si>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</si>
  <si>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</si>
  <si>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</si>
  <si>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</si>
  <si>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</si>
  <si>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</si>
  <si>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</si>
  <si>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</si>
  <si>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</si>
  <si>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</si>
  <si>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</si>
  <si>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</si>
  <si>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</si>
  <si>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</si>
  <si>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</si>
  <si>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</si>
  <si>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</si>
  <si>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</si>
  <si>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</si>
  <si>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</si>
  <si>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</si>
  <si>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</si>
  <si>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</si>
  <si>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</si>
  <si>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</si>
  <si>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</si>
  <si>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</si>
  <si>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</si>
  <si>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</si>
  <si>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</si>
  <si>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</si>
  <si>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</si>
  <si>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</si>
  <si>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</si>
  <si>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</si>
  <si>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</si>
  <si>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</si>
  <si>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</si>
  <si>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</si>
  <si>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</si>
  <si>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</si>
  <si>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</si>
  <si>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</si>
  <si>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</si>
  <si>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</si>
  <si>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</si>
  <si>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</si>
  <si>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</si>
  <si>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</si>
  <si>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</si>
  <si>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</si>
  <si>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</si>
  <si>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</si>
  <si>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</si>
  <si>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</si>
  <si>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</si>
  <si>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</si>
  <si>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</si>
  <si>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</si>
  <si>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</si>
  <si>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</si>
  <si>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</si>
  <si>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</si>
  <si>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</si>
  <si>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</si>
  <si>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</si>
  <si>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</si>
  <si>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</si>
  <si>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</si>
  <si>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</si>
  <si>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</si>
  <si>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</si>
  <si>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</si>
  <si>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</si>
  <si>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</si>
  <si>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</si>
  <si>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</si>
  <si>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</si>
  <si>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</si>
  <si>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</si>
  <si>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</si>
  <si>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</si>
  <si>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</si>
  <si>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</si>
  <si>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</si>
  <si>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</si>
  <si>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</si>
  <si>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</si>
  <si>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</si>
  <si>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</si>
  <si>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</si>
  <si>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</si>
  <si>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</si>
  <si>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</si>
  <si>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</si>
  <si>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</si>
  <si>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</si>
  <si>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</si>
  <si>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</si>
  <si>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</si>
  <si>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</si>
  <si>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</si>
  <si>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</si>
  <si>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</si>
  <si>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</si>
  <si>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</si>
  <si>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</si>
  <si>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</si>
  <si>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</si>
  <si>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</si>
  <si>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</si>
  <si>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</si>
  <si>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</si>
  <si>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</si>
  <si>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</si>
  <si>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</si>
  <si>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</si>
  <si>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</si>
  <si>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</si>
  <si>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</si>
  <si>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</si>
  <si>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</si>
  <si>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</si>
  <si>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</si>
  <si>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</si>
  <si>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</si>
  <si>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</si>
  <si>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</si>
  <si>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</si>
  <si>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</si>
  <si>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</si>
  <si>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</si>
  <si>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</si>
  <si>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</si>
  <si>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</si>
  <si>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</si>
  <si>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</si>
  <si>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</si>
  <si>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</si>
  <si>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</si>
  <si>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</si>
  <si>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</si>
  <si>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</si>
  <si>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</si>
  <si>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</si>
  <si>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</si>
  <si>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</si>
  <si>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</si>
  <si>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</si>
  <si>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</si>
  <si>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</si>
  <si>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</si>
  <si>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</si>
  <si>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</si>
  <si>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</si>
  <si>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</si>
  <si>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</si>
  <si>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</si>
  <si>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</si>
  <si>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</si>
  <si>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</si>
  <si>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</si>
  <si>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</si>
  <si>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</si>
  <si>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</si>
  <si>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</si>
  <si>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</si>
  <si>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</si>
  <si>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</si>
  <si>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</si>
  <si>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</si>
  <si>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</si>
  <si>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</si>
  <si>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</si>
  <si>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</si>
  <si>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</si>
  <si>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</si>
  <si>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</si>
  <si>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</si>
  <si>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</si>
  <si>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</si>
  <si>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</si>
  <si>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</si>
  <si>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</si>
  <si>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</si>
  <si>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</si>
  <si>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</si>
  <si>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</si>
  <si>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</si>
  <si>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</si>
  <si>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</si>
  <si>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</si>
  <si>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</si>
  <si>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</si>
  <si>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</si>
  <si>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</si>
  <si>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</si>
  <si>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</si>
  <si>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</si>
  <si>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</si>
  <si>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</si>
  <si>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</si>
  <si>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</si>
  <si>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</si>
  <si>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</si>
  <si>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</si>
  <si>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</si>
  <si>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</si>
  <si>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</si>
  <si>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</si>
  <si>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</si>
  <si>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</si>
  <si>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</si>
  <si>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</si>
  <si>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</si>
  <si>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</si>
  <si>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</si>
  <si>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</si>
  <si>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</si>
  <si>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</si>
  <si>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</si>
  <si>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</si>
  <si>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</si>
  <si>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</si>
  <si>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</si>
  <si>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</si>
  <si>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</si>
  <si>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</si>
  <si>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</si>
  <si>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</si>
  <si>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</si>
  <si>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</si>
  <si>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</si>
  <si>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</si>
  <si>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</si>
  <si>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</si>
  <si>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</si>
  <si>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</si>
  <si>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</si>
  <si>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</si>
  <si>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</si>
  <si>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</si>
  <si>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</si>
  <si>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</si>
  <si>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</si>
  <si>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</si>
  <si>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</si>
  <si>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</si>
  <si>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</si>
  <si>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</si>
  <si>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</si>
  <si>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</si>
  <si>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</si>
  <si>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</si>
  <si>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</si>
  <si>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</si>
  <si>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</si>
  <si>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</si>
  <si>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</si>
  <si>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</si>
  <si>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</si>
  <si>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</si>
  <si>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</si>
  <si>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</si>
  <si>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</si>
  <si>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</si>
  <si>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</si>
  <si>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</si>
  <si>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</si>
  <si>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</si>
  <si>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</si>
  <si>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</si>
  <si>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</si>
  <si>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</si>
  <si>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</si>
  <si>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</si>
  <si>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</si>
  <si>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</si>
  <si>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</si>
  <si>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</si>
  <si>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</si>
  <si>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</si>
  <si>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</si>
  <si>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</si>
  <si>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</si>
  <si>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</si>
  <si>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</si>
  <si>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</si>
  <si>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</si>
  <si>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</si>
  <si>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</si>
  <si>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</si>
  <si>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</si>
  <si>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</si>
  <si>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</si>
  <si>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</si>
  <si>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</si>
  <si>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</si>
  <si>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</si>
  <si>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</si>
  <si>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</si>
  <si>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</si>
  <si>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</si>
  <si>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</si>
  <si>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</si>
  <si>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</si>
  <si>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</si>
  <si>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</si>
  <si>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</si>
  <si>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</si>
  <si>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</si>
  <si>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</si>
  <si>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</si>
  <si>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</si>
  <si>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</si>
  <si>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</si>
  <si>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</si>
  <si>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</si>
  <si>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</si>
  <si>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</si>
  <si>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</si>
  <si>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</si>
  <si>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</si>
  <si>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</si>
  <si>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</si>
  <si>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</si>
  <si>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</si>
  <si>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</si>
  <si>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</si>
  <si>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</si>
  <si>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</si>
  <si>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</si>
  <si>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</si>
  <si>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</si>
  <si>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</si>
  <si>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</si>
  <si>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</si>
  <si>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</si>
  <si>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</si>
  <si>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</si>
  <si>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</si>
  <si>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</si>
  <si>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</si>
  <si>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</si>
  <si>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</si>
  <si>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</si>
  <si>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</si>
  <si>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</si>
  <si>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</si>
  <si>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</si>
  <si>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</si>
  <si>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</si>
  <si>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</si>
  <si>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</si>
  <si>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</si>
  <si>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</si>
  <si>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</si>
  <si>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</si>
  <si>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</si>
  <si>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</si>
  <si>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</si>
  <si>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</si>
  <si>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</si>
  <si>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</si>
  <si>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</si>
  <si>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</si>
  <si>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</si>
  <si>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</si>
  <si>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</si>
  <si>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</si>
  <si>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</si>
  <si>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</si>
  <si>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</si>
  <si>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</si>
  <si>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</si>
  <si>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</si>
  <si>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</si>
  <si>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</si>
  <si>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</si>
  <si>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</si>
  <si>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</si>
  <si>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</si>
  <si>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</si>
  <si>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</si>
  <si>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</si>
  <si>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</si>
  <si>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</si>
  <si>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</si>
  <si>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</si>
  <si>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</si>
  <si>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</si>
  <si>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</si>
  <si>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</si>
  <si>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</si>
  <si>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</si>
  <si>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</si>
  <si>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</si>
  <si>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</si>
  <si>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</si>
  <si>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</si>
  <si>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</si>
  <si>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</si>
  <si>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</si>
  <si>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</si>
  <si>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</si>
  <si>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</si>
  <si>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</si>
  <si>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</si>
  <si>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</si>
  <si>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</si>
  <si>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</si>
  <si>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</si>
  <si>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</si>
  <si>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</si>
  <si>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</si>
  <si>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</si>
  <si>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</si>
  <si>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</si>
  <si>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</si>
  <si>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</si>
  <si>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</si>
  <si>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</si>
  <si>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</si>
  <si>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</si>
  <si>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</si>
  <si>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</si>
  <si>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</si>
  <si>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</si>
  <si>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</si>
  <si>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</si>
  <si>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</si>
  <si>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</si>
  <si>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</si>
  <si>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</si>
  <si>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</si>
  <si>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</si>
  <si>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</si>
  <si>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</si>
  <si>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</si>
  <si>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</si>
  <si>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</si>
  <si>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</si>
  <si>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</si>
  <si>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</si>
  <si>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</si>
  <si>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</si>
  <si>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</si>
  <si>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</si>
  <si>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</si>
  <si>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</si>
  <si>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</si>
  <si>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</si>
  <si>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</si>
  <si>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</si>
  <si>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</si>
  <si>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</si>
  <si>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</si>
  <si>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</si>
  <si>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</si>
  <si>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</si>
  <si>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</si>
  <si>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</si>
  <si>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</si>
  <si>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</si>
  <si>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</si>
  <si>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</si>
  <si>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</si>
  <si>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</si>
  <si>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</si>
  <si>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</si>
  <si>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</si>
  <si>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</si>
  <si>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</si>
  <si>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</si>
  <si>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</si>
  <si>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</si>
  <si>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</si>
  <si>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</si>
  <si>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</si>
  <si>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</si>
  <si>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</si>
  <si>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</si>
  <si>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</si>
  <si>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</si>
  <si>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</si>
  <si>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</si>
  <si>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</si>
  <si>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</si>
  <si>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</si>
  <si>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</si>
  <si>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</si>
  <si>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</si>
  <si>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</si>
  <si>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</si>
  <si>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</si>
  <si>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</si>
  <si>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</si>
  <si>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</si>
  <si>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</si>
  <si>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</si>
  <si>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</si>
  <si>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</si>
  <si>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</si>
  <si>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</si>
  <si>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</si>
  <si>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</si>
  <si>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</si>
  <si>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</si>
  <si>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</si>
  <si>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</si>
  <si>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</si>
  <si>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</si>
  <si>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</si>
  <si>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</si>
  <si>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</si>
  <si>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</si>
  <si>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</si>
  <si>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</si>
  <si>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</si>
  <si>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</si>
  <si>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</si>
  <si>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</si>
  <si>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</si>
  <si>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</si>
  <si>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</si>
  <si>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</si>
  <si>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</si>
  <si>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</si>
  <si>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</si>
  <si>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</si>
  <si>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</si>
  <si>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</si>
  <si>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</si>
  <si>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</si>
  <si>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</si>
  <si>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</si>
  <si>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</si>
  <si>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</si>
  <si>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</si>
  <si>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</si>
  <si>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</si>
  <si>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</si>
  <si>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</si>
  <si>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</si>
  <si>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</si>
  <si>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</si>
  <si>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</si>
  <si>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</si>
  <si>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</si>
  <si>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</si>
  <si>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</si>
  <si>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</si>
  <si>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</si>
  <si>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</si>
  <si>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</si>
  <si>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</si>
  <si>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</si>
  <si>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</si>
  <si>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</si>
  <si>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</si>
  <si>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</si>
  <si>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</si>
  <si>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</si>
  <si>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</si>
  <si>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</si>
  <si>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</si>
  <si>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</si>
  <si>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</si>
  <si>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</si>
  <si>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</si>
  <si>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</si>
  <si>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</si>
  <si>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</si>
  <si>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</si>
  <si>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</si>
  <si>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</si>
  <si>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</si>
  <si>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</si>
  <si>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</si>
  <si>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</si>
  <si>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</si>
  <si>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</si>
  <si>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</si>
  <si>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</si>
  <si>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</si>
  <si>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</si>
  <si>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</si>
  <si>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</si>
  <si>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</si>
  <si>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</si>
  <si>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</si>
  <si>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</si>
  <si>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</si>
  <si>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</si>
  <si>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</si>
  <si>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</si>
  <si>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</si>
  <si>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</si>
  <si>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</si>
  <si>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</si>
  <si>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</si>
  <si>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</si>
  <si>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</si>
  <si>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</si>
  <si>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</si>
  <si>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</si>
  <si>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</si>
  <si>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</si>
  <si>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</si>
  <si>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</si>
  <si>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</si>
  <si>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</si>
  <si>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</si>
  <si>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</si>
  <si>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</si>
  <si>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</si>
  <si>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</si>
  <si>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</si>
  <si>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</si>
  <si>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</si>
  <si>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</si>
  <si>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</si>
  <si>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</si>
  <si>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</si>
  <si>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</si>
  <si>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</si>
  <si>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</si>
  <si>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</si>
  <si>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</si>
  <si>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</si>
  <si>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</si>
  <si>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</si>
  <si>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</si>
  <si>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</si>
  <si>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</si>
  <si>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</si>
  <si>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</si>
  <si>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</si>
  <si>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</si>
  <si>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</si>
  <si>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</si>
  <si>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</si>
  <si>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</si>
  <si>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</si>
  <si>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</si>
  <si>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</si>
  <si>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</si>
  <si>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</si>
  <si>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</si>
  <si>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</si>
  <si>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</si>
  <si>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</si>
  <si>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</si>
  <si>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</si>
  <si>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</si>
  <si>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</si>
  <si>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</si>
  <si>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</si>
  <si>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</si>
  <si>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</si>
  <si>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</si>
  <si>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</si>
  <si>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</si>
  <si>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</si>
  <si>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</si>
  <si>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</si>
  <si>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</si>
  <si>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</si>
  <si>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</si>
  <si>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</si>
  <si>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</si>
  <si>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</si>
  <si>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</si>
  <si>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</si>
  <si>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</si>
  <si>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</si>
  <si>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</si>
  <si>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</si>
  <si>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</si>
  <si>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</si>
  <si>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</si>
  <si>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</si>
  <si>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</si>
  <si>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</si>
  <si>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</si>
  <si>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</si>
  <si>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</si>
  <si>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</si>
  <si>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</si>
  <si>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</si>
  <si>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</si>
  <si>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</si>
  <si>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</si>
  <si>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</si>
  <si>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</si>
  <si>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</si>
  <si>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</si>
  <si>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</si>
  <si>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</si>
  <si>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</si>
  <si>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</si>
  <si>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</si>
  <si>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</si>
  <si>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</si>
  <si>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</si>
  <si>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</si>
  <si>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</si>
  <si>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</si>
  <si>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</si>
  <si>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</si>
  <si>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</si>
  <si>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</si>
  <si>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</si>
  <si>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</si>
  <si>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</si>
  <si>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</si>
  <si>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</si>
  <si>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</si>
  <si>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</si>
  <si>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</si>
  <si>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</si>
  <si>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</si>
  <si>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</si>
  <si>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</si>
  <si>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</si>
  <si>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</si>
  <si>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</si>
  <si>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</si>
  <si>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</si>
  <si>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</si>
  <si>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</si>
  <si>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</si>
  <si>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</si>
  <si>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</si>
  <si>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</si>
  <si>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</si>
  <si>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</si>
  <si>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</si>
  <si>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</si>
  <si>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</si>
  <si>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</si>
  <si>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</si>
  <si>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</si>
  <si>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</si>
  <si>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</si>
  <si>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</si>
  <si>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</si>
  <si>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</si>
  <si>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</si>
  <si>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</si>
  <si>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</si>
  <si>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</si>
  <si>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</si>
  <si>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</si>
  <si>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</si>
  <si>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</si>
  <si>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</si>
  <si>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</si>
  <si>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</si>
  <si>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</si>
  <si>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</si>
  <si>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</si>
  <si>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</si>
  <si>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</si>
  <si>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</si>
  <si>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</si>
  <si>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</si>
  <si>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</si>
  <si>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</si>
  <si>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</si>
  <si>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</si>
  <si>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</si>
  <si>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</si>
  <si>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</si>
  <si>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</si>
  <si>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</si>
  <si>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</si>
  <si>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</si>
  <si>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</si>
  <si>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</si>
  <si>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</si>
  <si>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</si>
  <si>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</si>
  <si>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</si>
  <si>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</si>
  <si>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</si>
  <si>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</si>
  <si>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</si>
  <si>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</si>
  <si>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</si>
  <si>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</si>
  <si>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</si>
  <si>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</si>
  <si>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</si>
  <si>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</si>
  <si>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</si>
  <si>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</si>
  <si>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</si>
  <si>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</si>
  <si>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</si>
  <si>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</si>
  <si>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</si>
  <si>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</si>
  <si>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</si>
  <si>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</si>
  <si>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</si>
  <si>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</si>
  <si>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</si>
  <si>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</si>
  <si>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</si>
  <si>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</si>
  <si>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</si>
  <si>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</si>
  <si>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</si>
  <si>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</si>
  <si>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</si>
  <si>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</si>
  <si>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</si>
  <si>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</si>
  <si>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</si>
  <si>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</si>
  <si>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</si>
  <si>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</si>
  <si>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</si>
  <si>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</si>
  <si>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</si>
  <si>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</si>
  <si>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</si>
  <si>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</si>
  <si>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</si>
  <si>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</si>
  <si>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</si>
  <si>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</si>
  <si>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</si>
  <si>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</si>
  <si>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</si>
  <si>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</si>
  <si>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</si>
  <si>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</si>
  <si>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</si>
  <si>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</si>
  <si>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</si>
  <si>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</si>
  <si>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</si>
  <si>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</si>
  <si>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</si>
  <si>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</si>
  <si>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</si>
  <si>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</si>
  <si>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</si>
  <si>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</si>
  <si>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</si>
  <si>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</si>
  <si>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</si>
  <si>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</si>
  <si>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</si>
  <si>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</si>
  <si>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</si>
  <si>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</si>
  <si>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</si>
  <si>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</si>
  <si>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</si>
  <si>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</si>
  <si>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</si>
  <si>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</si>
  <si>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</si>
  <si>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</si>
  <si>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</si>
  <si>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</si>
  <si>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</si>
  <si>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</si>
  <si>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</si>
  <si>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</si>
  <si>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</si>
  <si>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</si>
  <si>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</si>
  <si>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</si>
  <si>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</si>
  <si>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</si>
  <si>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</si>
  <si>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</si>
  <si>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</si>
  <si>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</si>
  <si>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</si>
  <si>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</si>
  <si>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</si>
  <si>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</si>
  <si>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</si>
  <si>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</si>
  <si>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</si>
  <si>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</si>
  <si>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</si>
  <si>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</si>
  <si>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</si>
  <si>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</si>
  <si>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</si>
  <si>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</si>
  <si>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</si>
  <si>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</si>
  <si>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</si>
  <si>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</si>
  <si>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</si>
  <si>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</si>
  <si>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</si>
  <si>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</si>
  <si>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</si>
  <si>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</si>
  <si>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</si>
  <si>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</si>
  <si>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</si>
  <si>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</si>
  <si>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</si>
  <si>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</si>
  <si>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</si>
  <si>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</si>
  <si>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</si>
  <si>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</si>
  <si>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</si>
  <si>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</si>
  <si>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</si>
  <si>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</si>
  <si>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</si>
  <si>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</si>
  <si>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</si>
  <si>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</si>
  <si>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</si>
  <si>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</si>
  <si>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</si>
  <si>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</si>
  <si>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</si>
  <si>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</si>
  <si>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</si>
  <si>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</si>
  <si>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</si>
  <si>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</si>
  <si>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</si>
  <si>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</si>
  <si>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</si>
  <si>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</si>
  <si>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</si>
  <si>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</si>
  <si>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</si>
  <si>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</si>
  <si>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</si>
  <si>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</si>
  <si>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</si>
  <si>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</si>
  <si>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</si>
  <si>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</si>
  <si>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</si>
  <si>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</si>
  <si>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</si>
  <si>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</si>
  <si>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</si>
  <si>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</si>
  <si>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</si>
  <si>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</si>
  <si>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</si>
  <si>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</si>
  <si>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</si>
  <si>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</si>
  <si>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</si>
  <si>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</si>
  <si>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</si>
  <si>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</si>
  <si>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</si>
  <si>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</si>
  <si>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</si>
  <si>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</si>
  <si>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</si>
  <si>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</si>
  <si>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</si>
  <si>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</si>
  <si>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</si>
  <si>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</si>
  <si>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</si>
  <si>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</si>
  <si>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</si>
  <si>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</si>
  <si>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</si>
  <si>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</si>
  <si>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</si>
  <si>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</si>
  <si>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</si>
  <si>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</si>
  <si>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</si>
  <si>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</si>
  <si>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</si>
  <si>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</si>
  <si>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</si>
  <si>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</si>
  <si>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</si>
  <si>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</si>
  <si>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</si>
  <si>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</si>
  <si>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</si>
  <si>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</si>
  <si>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</si>
  <si>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</si>
  <si>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</si>
  <si>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</si>
  <si>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</si>
  <si>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</si>
  <si>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</si>
  <si>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</si>
  <si>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</si>
  <si>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</si>
  <si>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</si>
  <si>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</si>
  <si>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</si>
  <si>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</si>
  <si>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</si>
  <si>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</si>
  <si>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</si>
  <si>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</si>
  <si>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</si>
  <si>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</si>
  <si>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</si>
  <si>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</si>
  <si>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</si>
  <si>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</si>
  <si>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</si>
  <si>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</si>
  <si>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</si>
  <si>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</si>
  <si>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</si>
  <si>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</si>
  <si>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</si>
  <si>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</si>
  <si>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</si>
  <si>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</si>
  <si>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</si>
  <si>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</si>
  <si>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</si>
  <si>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</si>
  <si>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</si>
  <si>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</si>
  <si>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</si>
  <si>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</si>
  <si>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</si>
  <si>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</si>
  <si>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</si>
  <si>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</si>
  <si>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</si>
  <si>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</si>
  <si>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</si>
  <si>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</si>
  <si>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</si>
  <si>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</si>
  <si>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</si>
  <si>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</si>
  <si>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</si>
  <si>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</si>
  <si>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</si>
  <si>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</si>
  <si>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</si>
  <si>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</si>
  <si>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</si>
  <si>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</si>
  <si>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</si>
  <si>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</si>
  <si>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</si>
  <si>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</si>
  <si>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</si>
  <si>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</si>
  <si>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</si>
  <si>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</si>
  <si>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</si>
  <si>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</si>
  <si>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</si>
  <si>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</si>
  <si>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</si>
  <si>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</si>
  <si>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</si>
  <si>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</si>
  <si>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</si>
  <si>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</si>
  <si>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</si>
  <si>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</si>
  <si>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</si>
  <si>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</si>
  <si>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</si>
  <si>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</si>
  <si>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</si>
  <si>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</si>
  <si>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</si>
  <si>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</si>
  <si>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</si>
  <si>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</si>
  <si>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</si>
  <si>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</si>
  <si>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</si>
  <si>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</si>
  <si>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</si>
  <si>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</si>
  <si>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</si>
  <si>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</si>
  <si>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</si>
  <si>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</si>
  <si>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</si>
  <si>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</si>
  <si>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</si>
  <si>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</si>
  <si>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</si>
  <si>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</si>
  <si>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</si>
  <si>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</si>
  <si>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</si>
  <si>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</si>
  <si>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</si>
  <si>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</si>
  <si>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</si>
  <si>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</si>
  <si>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</si>
  <si>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</si>
  <si>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</si>
  <si>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</si>
  <si>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</si>
  <si>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</si>
  <si>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</si>
  <si>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</si>
  <si>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</si>
  <si>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</si>
  <si>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</si>
  <si>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</si>
  <si>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</si>
  <si>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</si>
  <si>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</si>
  <si>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</si>
  <si>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</si>
  <si>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</si>
  <si>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</si>
  <si>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</si>
  <si>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</si>
  <si>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</si>
  <si>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</si>
  <si>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</si>
  <si>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</si>
  <si>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</si>
  <si>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</si>
  <si>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</si>
  <si>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</si>
  <si>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</si>
  <si>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</si>
  <si>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</si>
  <si>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</si>
  <si>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</si>
  <si>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</si>
  <si>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</si>
  <si>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</si>
  <si>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</si>
  <si>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</si>
  <si>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</si>
  <si>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</si>
  <si>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</si>
  <si>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</si>
  <si>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</si>
  <si>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</si>
  <si>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</si>
  <si>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</si>
  <si>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</si>
  <si>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</si>
  <si>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</si>
  <si>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</si>
  <si>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</si>
  <si>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</si>
  <si>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</si>
  <si>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</si>
  <si>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</si>
  <si>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</si>
  <si>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</si>
  <si>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</si>
  <si>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</si>
  <si>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</si>
  <si>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</si>
  <si>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</si>
  <si>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</si>
  <si>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</si>
  <si>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</si>
  <si>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</si>
  <si>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</si>
  <si>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</si>
  <si>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</si>
  <si>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</si>
  <si>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</si>
  <si>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</si>
  <si>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</si>
  <si>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</si>
  <si>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</si>
  <si>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</si>
  <si>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</si>
  <si>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</si>
  <si>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</si>
  <si>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</si>
  <si>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</si>
  <si>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</si>
  <si>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</si>
  <si>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</si>
  <si>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</si>
  <si>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</si>
  <si>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</si>
  <si>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</si>
  <si>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</si>
  <si>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</si>
  <si>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</si>
  <si>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</si>
  <si>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</si>
  <si>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</si>
  <si>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</si>
  <si>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</si>
  <si>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</si>
  <si>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</si>
  <si>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</si>
  <si>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</si>
  <si>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</si>
  <si>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</si>
  <si>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</si>
  <si>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</si>
  <si>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</si>
  <si>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</si>
  <si>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</si>
  <si>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</si>
  <si>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</si>
  <si>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</si>
  <si>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</si>
  <si>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</si>
  <si>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</si>
  <si>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</si>
  <si>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</si>
  <si>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</si>
  <si>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</si>
  <si>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</si>
  <si>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</si>
  <si>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</si>
  <si>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</si>
  <si>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</si>
  <si>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</si>
  <si>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</si>
  <si>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</si>
  <si>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</si>
  <si>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</si>
  <si>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</si>
  <si>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</si>
  <si>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</si>
  <si>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</si>
  <si>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</si>
  <si>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</si>
  <si>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</si>
  <si>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</si>
  <si>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</si>
  <si>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</si>
  <si>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</si>
  <si>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</si>
  <si>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</si>
  <si>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</si>
  <si>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</si>
  <si>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</si>
  <si>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</si>
  <si>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</si>
  <si>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</si>
  <si>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</si>
  <si>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</si>
  <si>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</si>
  <si>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</si>
  <si>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</si>
  <si>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</si>
  <si>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</si>
  <si>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</si>
  <si>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</si>
  <si>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</si>
  <si>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</si>
  <si>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</si>
  <si>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</si>
  <si>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</si>
  <si>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</si>
  <si>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</si>
  <si>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</si>
  <si>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</si>
  <si>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</si>
  <si>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</si>
  <si>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</si>
  <si>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</si>
  <si>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</si>
  <si>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</si>
  <si>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</si>
  <si>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</si>
  <si>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</si>
  <si>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</si>
  <si>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</si>
  <si>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</si>
  <si>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</si>
  <si>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</si>
  <si>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</si>
  <si>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</si>
  <si>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</si>
  <si>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</si>
  <si>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</si>
  <si>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</si>
  <si>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</si>
  <si>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</si>
  <si>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</si>
  <si>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</si>
  <si>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</si>
  <si>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</si>
  <si>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</si>
  <si>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</si>
  <si>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</si>
  <si>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</si>
  <si>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</si>
  <si>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</si>
  <si>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</si>
  <si>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</si>
  <si>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</si>
  <si>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</si>
  <si>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</si>
  <si>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</si>
  <si>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</si>
  <si>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</si>
  <si>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</si>
  <si>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</si>
  <si>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</si>
  <si>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</si>
  <si>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</si>
  <si>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</si>
  <si>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</si>
  <si>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</si>
  <si>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</si>
  <si>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</si>
  <si>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</si>
  <si>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</si>
  <si>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</si>
  <si>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</si>
  <si>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</si>
  <si>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</si>
  <si>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</si>
  <si>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</si>
  <si>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</si>
  <si>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</si>
  <si>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</si>
  <si>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</si>
  <si>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</si>
  <si>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</si>
  <si>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</si>
  <si>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</si>
  <si>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</si>
  <si>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</si>
  <si>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</si>
  <si>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</si>
  <si>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</si>
  <si>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</si>
  <si>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</si>
  <si>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</si>
  <si>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</si>
  <si>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</si>
  <si>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</si>
  <si>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</si>
  <si>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</si>
  <si>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</si>
  <si>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</si>
  <si>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</si>
  <si>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</si>
  <si>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</si>
  <si>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</si>
  <si>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</si>
  <si>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</si>
  <si>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</si>
  <si>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</si>
  <si>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</si>
  <si>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</si>
  <si>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</si>
  <si>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</si>
  <si>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</si>
  <si>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</si>
  <si>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</si>
  <si>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</si>
  <si>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</si>
  <si>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</si>
  <si>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</si>
  <si>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</si>
  <si>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</si>
  <si>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</si>
  <si>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</si>
  <si>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</si>
  <si>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</si>
  <si>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</si>
  <si>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</si>
  <si>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</si>
  <si>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</si>
  <si>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</si>
  <si>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</si>
  <si>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</si>
  <si>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</si>
  <si>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</si>
  <si>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</si>
  <si>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</si>
  <si>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</si>
  <si>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</si>
  <si>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</si>
  <si>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</si>
  <si>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</si>
  <si>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</si>
  <si>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</si>
  <si>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</si>
  <si>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</si>
  <si>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</si>
  <si>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</si>
  <si>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</si>
  <si>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</si>
  <si>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</si>
  <si>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</si>
  <si>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</si>
  <si>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</si>
  <si>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</si>
  <si>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</si>
  <si>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</si>
  <si>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</si>
  <si>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</si>
  <si>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</si>
  <si>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</si>
  <si>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</si>
  <si>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</si>
  <si>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</si>
  <si>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</si>
  <si>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</si>
  <si>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</si>
  <si>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</si>
  <si>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</si>
  <si>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</si>
  <si>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</si>
  <si>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</si>
  <si>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</si>
  <si>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</si>
  <si>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</si>
  <si>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</si>
  <si>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</si>
  <si>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</si>
  <si>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</si>
  <si>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</si>
  <si>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</si>
  <si>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</si>
  <si>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</si>
  <si>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</si>
  <si>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</si>
  <si>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</si>
  <si>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</si>
  <si>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</si>
  <si>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</si>
  <si>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</si>
  <si>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</si>
  <si>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</si>
  <si>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</si>
  <si>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</si>
  <si>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</si>
  <si>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</si>
  <si>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</si>
  <si>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</si>
  <si>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</si>
  <si>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</si>
  <si>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</si>
  <si>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</si>
  <si>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</si>
  <si>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</si>
  <si>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</si>
  <si>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</si>
  <si>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</si>
  <si>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</si>
  <si>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</si>
  <si>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</si>
  <si>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</si>
  <si>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</si>
  <si>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</si>
  <si>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</si>
  <si>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</si>
  <si>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</si>
  <si>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</si>
  <si>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</si>
  <si>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</si>
  <si>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</si>
  <si>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</si>
  <si>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</si>
  <si>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</si>
  <si>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</si>
  <si>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</si>
  <si>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</si>
  <si>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</si>
  <si>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</si>
  <si>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</si>
  <si>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</si>
  <si>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</si>
  <si>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</si>
  <si>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</si>
  <si>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</si>
  <si>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</si>
  <si>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</si>
  <si>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</si>
  <si>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</si>
  <si>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</si>
  <si>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</si>
  <si>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</si>
  <si>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</si>
  <si>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</si>
  <si>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</si>
  <si>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</si>
  <si>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</si>
  <si>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</si>
  <si>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</si>
  <si>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</si>
  <si>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</si>
  <si>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</si>
  <si>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</si>
  <si>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</si>
  <si>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</si>
  <si>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</si>
  <si>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</si>
  <si>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</si>
  <si>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</si>
  <si>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</si>
  <si>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</si>
  <si>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</si>
  <si>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</si>
  <si>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</si>
  <si>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</si>
  <si>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</si>
  <si>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</si>
  <si>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</si>
  <si>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</si>
  <si>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</si>
  <si>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</si>
  <si>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</si>
  <si>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</si>
  <si>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</si>
  <si>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</si>
  <si>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</si>
  <si>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</si>
  <si>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</si>
  <si>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</si>
  <si>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</si>
  <si>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</si>
  <si>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</si>
  <si>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</si>
  <si>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</si>
  <si>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</si>
  <si>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</si>
  <si>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</si>
  <si>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</si>
  <si>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</si>
  <si>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</si>
  <si>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</si>
  <si>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</si>
  <si>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</si>
  <si>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</si>
  <si>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</si>
  <si>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</si>
  <si>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</si>
  <si>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</si>
  <si>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</si>
  <si>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</si>
  <si>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</si>
  <si>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</si>
  <si>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</si>
  <si>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</si>
  <si>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</si>
  <si>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</si>
  <si>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</si>
  <si>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</si>
  <si>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</si>
  <si>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</si>
  <si>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</si>
  <si>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</si>
  <si>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</si>
  <si>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</si>
  <si>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</si>
  <si>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</si>
  <si>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</si>
  <si>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</si>
  <si>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</si>
  <si>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</si>
  <si>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</si>
  <si>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</si>
  <si>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</si>
  <si>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</si>
  <si>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</si>
  <si>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</si>
  <si>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</si>
  <si>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</si>
  <si>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</si>
  <si>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</si>
  <si>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</si>
  <si>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</si>
  <si>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</si>
  <si>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</si>
  <si>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</si>
  <si>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</si>
  <si>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</si>
  <si>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</si>
  <si>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</si>
  <si>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</si>
  <si>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</si>
  <si>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</si>
  <si>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</si>
  <si>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</si>
  <si>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</si>
  <si>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</si>
  <si>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</si>
  <si>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</si>
  <si>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</si>
  <si>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</si>
  <si>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</si>
  <si>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</si>
  <si>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</si>
  <si>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</si>
  <si>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</si>
  <si>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</si>
  <si>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</si>
  <si>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</si>
  <si>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</si>
  <si>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</si>
  <si>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</si>
  <si>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</si>
  <si>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</si>
  <si>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</si>
  <si>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</si>
  <si>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</si>
  <si>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</si>
  <si>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</si>
  <si>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</si>
  <si>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</si>
  <si>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</si>
  <si>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</si>
  <si>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</si>
  <si>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</si>
  <si>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</si>
  <si>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</si>
  <si>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</si>
  <si>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</si>
  <si>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</si>
  <si>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</si>
  <si>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</si>
  <si>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</si>
  <si>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</si>
  <si>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</si>
  <si>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</si>
  <si>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</si>
  <si>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</si>
  <si>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</si>
  <si>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</si>
  <si>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</si>
  <si>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</si>
  <si>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</si>
  <si>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</si>
  <si>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</si>
  <si>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</si>
  <si>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</si>
  <si>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</si>
  <si>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</si>
  <si>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</si>
  <si>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</si>
  <si>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</si>
  <si>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</si>
  <si>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</si>
  <si>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</si>
  <si>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</si>
  <si>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</si>
  <si>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</si>
  <si>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</si>
  <si>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</si>
  <si>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</si>
  <si>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</si>
  <si>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</si>
  <si>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</si>
  <si>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</si>
  <si>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</si>
  <si>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</si>
  <si>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</si>
  <si>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</si>
  <si>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</si>
  <si>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</si>
  <si>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</si>
  <si>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</si>
  <si>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</si>
  <si>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</si>
  <si>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</si>
  <si>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</si>
  <si>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</si>
  <si>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</si>
  <si>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</si>
  <si>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</si>
  <si>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</si>
  <si>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</si>
  <si>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</si>
  <si>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</si>
  <si>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</si>
  <si>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</si>
  <si>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</si>
  <si>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</si>
  <si>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</si>
  <si>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</si>
  <si>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</si>
  <si>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</si>
  <si>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</si>
  <si>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</si>
  <si>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</si>
  <si>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</si>
  <si>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</si>
  <si>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</si>
  <si>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</si>
  <si>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</si>
  <si>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</si>
  <si>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</si>
  <si>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</si>
  <si>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</si>
  <si>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</si>
  <si>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</si>
  <si>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</si>
  <si>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</si>
  <si>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</si>
  <si>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</si>
  <si>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</si>
  <si>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</si>
  <si>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</si>
  <si>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</si>
  <si>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</si>
  <si>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</si>
  <si>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</si>
  <si>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</si>
  <si>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</si>
  <si>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</si>
  <si>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</si>
  <si>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</si>
  <si>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</si>
  <si>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</si>
  <si>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</si>
  <si>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</si>
  <si>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</si>
  <si>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</si>
  <si>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</si>
  <si>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</si>
  <si>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</si>
  <si>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</si>
  <si>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</si>
  <si>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</si>
  <si>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</si>
  <si>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</si>
  <si>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</si>
  <si>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</si>
  <si>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</si>
  <si>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</si>
  <si>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</si>
  <si>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</si>
  <si>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</si>
  <si>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</si>
  <si>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</si>
  <si>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</si>
  <si>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</si>
  <si>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</si>
  <si>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</si>
  <si>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</si>
  <si>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</si>
  <si>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</si>
  <si>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</si>
  <si>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</si>
  <si>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</si>
  <si>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</si>
  <si>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</si>
  <si>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</si>
  <si>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</si>
  <si>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</si>
  <si>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</si>
  <si>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</si>
  <si>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</si>
  <si>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</si>
  <si>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</si>
  <si>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</si>
  <si>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</si>
  <si>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</si>
  <si>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</si>
  <si>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</si>
  <si>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</si>
  <si>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</si>
  <si>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</si>
  <si>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</si>
  <si>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</si>
  <si>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</si>
  <si>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</si>
  <si>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</si>
  <si>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</si>
  <si>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</si>
  <si>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</si>
  <si>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</si>
  <si>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</si>
  <si>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</si>
  <si>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</si>
  <si>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</si>
  <si>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</si>
  <si>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</si>
  <si>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</si>
  <si>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</si>
  <si>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</si>
  <si>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</si>
  <si>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</si>
  <si>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</si>
  <si>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</si>
  <si>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</si>
  <si>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</si>
  <si>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</si>
  <si>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</si>
  <si>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</si>
  <si>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</si>
  <si>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</si>
  <si>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</si>
  <si>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</si>
  <si>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</si>
  <si>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</si>
  <si>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</si>
  <si>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</si>
  <si>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</si>
  <si>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</si>
  <si>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</si>
  <si>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</si>
  <si>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</si>
  <si>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</si>
  <si>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</si>
  <si>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</si>
  <si>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</si>
  <si>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</si>
  <si>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</si>
  <si>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</si>
  <si>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</si>
  <si>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</si>
  <si>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</si>
  <si>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</si>
  <si>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</si>
  <si>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</si>
  <si>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</si>
  <si>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</si>
  <si>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</si>
  <si>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</si>
  <si>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</si>
  <si>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</si>
  <si>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</si>
  <si>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</si>
  <si>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</si>
  <si>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</si>
  <si>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</si>
  <si>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</si>
  <si>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</si>
  <si>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</si>
  <si>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</si>
  <si>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</si>
  <si>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</si>
  <si>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</si>
  <si>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</si>
  <si>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</si>
  <si>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</si>
  <si>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</si>
  <si>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</si>
  <si>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</si>
  <si>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</si>
  <si>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</si>
  <si>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</si>
  <si>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</si>
  <si>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</si>
  <si>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</si>
  <si>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</si>
  <si>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</si>
  <si>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</si>
  <si>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</si>
  <si>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</si>
  <si>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</si>
  <si>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</si>
  <si>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</si>
  <si>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</si>
  <si>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</si>
  <si>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</si>
  <si>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</si>
  <si>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</si>
  <si>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</si>
  <si>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</si>
  <si>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</si>
  <si>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</si>
  <si>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</si>
  <si>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</si>
  <si>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</si>
  <si>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</si>
  <si>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</si>
  <si>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</si>
  <si>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</si>
  <si>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</si>
  <si>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</si>
  <si>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</si>
  <si>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</si>
  <si>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</si>
  <si>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</si>
  <si>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</si>
  <si>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</si>
  <si>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</si>
  <si>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</si>
  <si>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</si>
  <si>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</si>
  <si>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</si>
  <si>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</si>
  <si>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</si>
  <si>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</si>
  <si>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</si>
  <si>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</si>
  <si>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</si>
  <si>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</si>
  <si>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</si>
  <si>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</si>
  <si>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</si>
  <si>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</si>
  <si>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</si>
  <si>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</si>
  <si>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</si>
  <si>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</si>
  <si>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</si>
  <si>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</si>
  <si>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</si>
  <si>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</si>
  <si>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</si>
  <si>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</si>
  <si>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</si>
  <si>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</si>
  <si>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</si>
  <si>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</si>
  <si>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</si>
  <si>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</si>
  <si>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</si>
  <si>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</si>
  <si>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</si>
  <si>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</si>
  <si>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</si>
  <si>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</si>
  <si>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</si>
  <si>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</si>
  <si>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</si>
  <si>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</si>
  <si>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</si>
  <si>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</si>
  <si>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</si>
  <si>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</si>
  <si>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</si>
  <si>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</si>
  <si>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</si>
  <si>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</si>
  <si>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</si>
  <si>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</si>
  <si>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</si>
  <si>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</si>
  <si>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</si>
  <si>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</si>
  <si>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</si>
  <si>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</si>
  <si>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</si>
  <si>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</si>
  <si>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</si>
  <si>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</si>
  <si>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</si>
  <si>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</si>
  <si>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</si>
  <si>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</si>
  <si>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</si>
  <si>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</si>
  <si>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</si>
  <si>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</si>
  <si>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</si>
  <si>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</si>
  <si>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</si>
  <si>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</si>
  <si>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</si>
  <si>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</si>
  <si>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</si>
  <si>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</si>
  <si>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</si>
  <si>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</si>
  <si>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</si>
  <si>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</si>
  <si>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</si>
  <si>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</si>
  <si>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</si>
  <si>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</si>
  <si>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</si>
  <si>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</si>
  <si>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</si>
  <si>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</si>
  <si>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</si>
  <si>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</si>
  <si>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</si>
  <si>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</si>
  <si>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</si>
  <si>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</si>
  <si>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</si>
  <si>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</si>
  <si>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</si>
  <si>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</si>
  <si>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</si>
  <si>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</si>
  <si>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</si>
  <si>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</si>
  <si>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</si>
  <si>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</si>
  <si>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</si>
  <si>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</si>
  <si>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</si>
  <si>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</si>
  <si>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</si>
  <si>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</si>
  <si>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</si>
  <si>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</si>
  <si>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</si>
  <si>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</si>
  <si>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</si>
  <si>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</si>
  <si>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</si>
  <si>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</si>
  <si>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</si>
  <si>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</si>
  <si>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</si>
  <si>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</si>
  <si>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</si>
  <si>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</si>
  <si>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</si>
  <si>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</si>
  <si>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</si>
  <si>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</si>
  <si>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</si>
  <si>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</si>
  <si>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</si>
  <si>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</si>
  <si>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</si>
  <si>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</si>
  <si>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</si>
  <si>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</si>
  <si>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</si>
  <si>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</si>
  <si>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</si>
  <si>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</si>
  <si>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</si>
  <si>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</si>
  <si>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</si>
  <si>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</si>
  <si>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</si>
  <si>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</si>
  <si>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</si>
  <si>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</si>
  <si>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</si>
  <si>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</si>
  <si>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</si>
  <si>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</si>
  <si>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</si>
  <si>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</si>
  <si>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</si>
  <si>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</si>
  <si>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</si>
  <si>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</si>
  <si>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</si>
  <si>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</si>
  <si>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</si>
  <si>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</si>
  <si>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</si>
  <si>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</si>
  <si>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</si>
  <si>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</si>
  <si>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</si>
  <si>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</si>
  <si>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</si>
  <si>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</si>
  <si>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</si>
  <si>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</si>
  <si>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</si>
  <si>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</si>
  <si>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</si>
  <si>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</si>
  <si>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</si>
  <si>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</si>
  <si>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</si>
  <si>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</si>
  <si>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</si>
  <si>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</si>
  <si>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</si>
  <si>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</si>
  <si>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</si>
  <si>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</si>
  <si>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</si>
  <si>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</si>
  <si>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</si>
  <si>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</si>
  <si>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</si>
  <si>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</si>
  <si>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</si>
  <si>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</si>
  <si>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</si>
  <si>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</si>
  <si>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</si>
  <si>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</si>
  <si>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</si>
  <si>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</si>
  <si>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</si>
  <si>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</si>
  <si>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</si>
  <si>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</si>
  <si>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</si>
  <si>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</si>
  <si>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</si>
  <si>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</si>
  <si>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</si>
  <si>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</si>
  <si>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</si>
  <si>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</si>
  <si>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</si>
  <si>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</si>
  <si>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</si>
  <si>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</si>
  <si>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</si>
  <si>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</si>
  <si>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</si>
  <si>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</si>
  <si>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</si>
  <si>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</si>
  <si>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</si>
  <si>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</si>
  <si>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</si>
  <si>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</si>
  <si>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</si>
  <si>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</si>
  <si>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</si>
  <si>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</si>
  <si>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</si>
  <si>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</si>
  <si>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</si>
  <si>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</si>
  <si>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</si>
  <si>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</si>
  <si>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</si>
  <si>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</si>
  <si>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</si>
  <si>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</si>
  <si>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</si>
  <si>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</si>
  <si>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</si>
  <si>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</si>
  <si>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</si>
  <si>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</si>
  <si>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</si>
  <si>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</si>
  <si>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</si>
  <si>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</si>
  <si>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</si>
  <si>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</si>
  <si>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</si>
  <si>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</si>
  <si>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</si>
  <si>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</si>
  <si>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</si>
  <si>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</si>
  <si>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</si>
  <si>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</si>
  <si>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</si>
  <si>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</si>
  <si>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</si>
  <si>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</si>
  <si>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</si>
  <si>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</si>
  <si>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</si>
  <si>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</si>
  <si>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</si>
  <si>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</si>
  <si>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</si>
  <si>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</si>
  <si>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</si>
  <si>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</si>
  <si>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</si>
  <si>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</si>
  <si>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</si>
  <si>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</si>
  <si>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</si>
  <si>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</si>
  <si>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</si>
  <si>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</si>
  <si>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</si>
  <si>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</si>
  <si>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</si>
  <si>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</si>
  <si>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</si>
  <si>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</si>
  <si>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</si>
  <si>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</si>
  <si>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</si>
  <si>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</si>
  <si>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</si>
  <si>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</si>
  <si>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</si>
  <si>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</si>
  <si>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</si>
  <si>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</si>
  <si>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</si>
  <si>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</si>
  <si>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</si>
  <si>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</si>
  <si>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</si>
  <si>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</si>
  <si>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</si>
  <si>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</si>
  <si>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</si>
  <si>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</si>
  <si>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</si>
  <si>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</si>
  <si>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</si>
  <si>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</si>
  <si>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</si>
  <si>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</si>
  <si>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</si>
  <si>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</si>
  <si>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</si>
  <si>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</si>
  <si>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</si>
  <si>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</si>
  <si>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</si>
  <si>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</si>
  <si>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</si>
  <si>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</si>
  <si>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</si>
  <si>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</si>
  <si>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</si>
  <si>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</si>
  <si>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</si>
  <si>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</si>
  <si>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</si>
  <si>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</si>
  <si>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</si>
  <si>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</si>
  <si>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</si>
  <si>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</si>
  <si>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</si>
  <si>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</si>
  <si>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</si>
  <si>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</si>
  <si>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</si>
  <si>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</si>
  <si>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</si>
  <si>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</si>
  <si>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</si>
  <si>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</si>
  <si>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</si>
  <si>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</si>
  <si>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</si>
  <si>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</si>
  <si>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</si>
  <si>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</si>
  <si>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</si>
  <si>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</si>
  <si>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</si>
  <si>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</si>
  <si>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</si>
  <si>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</si>
  <si>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</si>
  <si>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</si>
  <si>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</si>
  <si>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</si>
  <si>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</si>
  <si>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</si>
  <si>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</si>
  <si>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</si>
  <si>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</si>
  <si>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</si>
  <si>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</si>
  <si>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</si>
  <si>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</si>
  <si>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</si>
  <si>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</si>
  <si>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</si>
  <si>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</si>
  <si>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</si>
  <si>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</si>
  <si>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</si>
  <si>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</si>
  <si>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</si>
  <si>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</si>
  <si>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</si>
  <si>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</si>
  <si>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</si>
  <si>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</si>
  <si>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</si>
  <si>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</si>
  <si>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</si>
  <si>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</si>
  <si>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</si>
  <si>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</si>
  <si>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</si>
  <si>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</si>
  <si>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</si>
  <si>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</si>
  <si>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</si>
  <si>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</si>
  <si>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</si>
  <si>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</si>
  <si>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</si>
  <si>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</si>
  <si>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</si>
  <si>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</si>
  <si>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</si>
  <si>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</si>
  <si>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</si>
  <si>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</si>
  <si>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</si>
  <si>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</si>
  <si>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</si>
  <si>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</si>
  <si>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</si>
  <si>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</si>
  <si>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</si>
  <si>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</si>
  <si>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</si>
  <si>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</si>
  <si>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</si>
  <si>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</si>
  <si>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</si>
  <si>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</si>
  <si>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</si>
  <si>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</si>
  <si>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</si>
  <si>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</si>
  <si>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</si>
  <si>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</si>
  <si>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</si>
  <si>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</si>
  <si>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</si>
  <si>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</si>
  <si>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</si>
  <si>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</si>
  <si>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</si>
  <si>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</si>
  <si>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</si>
  <si>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</si>
  <si>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</si>
  <si>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</si>
  <si>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</si>
  <si>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</si>
  <si>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</si>
  <si>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</si>
  <si>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</si>
  <si>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</si>
  <si>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</si>
  <si>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</si>
  <si>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</si>
  <si>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</si>
  <si>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</si>
  <si>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</si>
  <si>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</si>
  <si>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</si>
  <si>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</si>
  <si>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</si>
  <si>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</si>
  <si>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</si>
  <si>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</si>
  <si>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</si>
  <si>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</si>
  <si>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</si>
  <si>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</si>
  <si>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</si>
  <si>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</si>
  <si>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</si>
  <si>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</si>
  <si>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</si>
  <si>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</si>
  <si>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</si>
  <si>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</si>
  <si>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</si>
  <si>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</si>
  <si>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</si>
  <si>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</si>
  <si>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</si>
  <si>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</si>
  <si>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</si>
  <si>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</si>
  <si>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</si>
  <si>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</si>
  <si>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</si>
  <si>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</si>
  <si>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</si>
  <si>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</si>
  <si>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</si>
  <si>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</si>
  <si>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</si>
  <si>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</si>
  <si>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</si>
  <si>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</si>
  <si>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</si>
  <si>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</si>
  <si>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</si>
  <si>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</si>
  <si>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</si>
  <si>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</si>
  <si>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</si>
  <si>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</si>
  <si>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</si>
  <si>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</si>
  <si>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</si>
  <si>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</si>
  <si>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</si>
  <si>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</si>
  <si>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</si>
  <si>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</si>
  <si>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</si>
  <si>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</si>
  <si>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</si>
  <si>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</si>
  <si>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</si>
  <si>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</si>
  <si>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</si>
  <si>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</si>
  <si>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</si>
  <si>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</si>
  <si>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</si>
  <si>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</si>
  <si>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</si>
  <si>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</si>
  <si>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</si>
  <si>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</si>
  <si>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</si>
  <si>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</si>
  <si>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</si>
  <si>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</si>
  <si>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</si>
  <si>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</si>
  <si>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</si>
  <si>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</si>
  <si>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</si>
  <si>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</si>
  <si>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</si>
  <si>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</si>
  <si>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</si>
  <si>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</si>
  <si>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</si>
  <si>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</si>
  <si>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</si>
  <si>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</si>
  <si>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</si>
  <si>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</si>
  <si>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</si>
  <si>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</si>
  <si>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</si>
  <si>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</si>
  <si>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</si>
  <si>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</si>
  <si>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</si>
  <si>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</si>
  <si>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</si>
  <si>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</si>
  <si>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</si>
  <si>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</si>
  <si>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</si>
  <si>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</si>
  <si>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</si>
  <si>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</si>
  <si>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</si>
  <si>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</si>
  <si>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</si>
  <si>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</si>
  <si>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</si>
  <si>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</si>
  <si>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</si>
  <si>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</si>
  <si>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</si>
  <si>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</si>
  <si>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</si>
  <si>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</si>
  <si>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</si>
  <si>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</si>
  <si>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</si>
  <si>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</si>
  <si>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</si>
  <si>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</si>
  <si>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</si>
  <si>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</si>
  <si>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</si>
  <si>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</si>
  <si>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</si>
  <si>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</si>
  <si>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</si>
  <si>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</si>
  <si>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</si>
  <si>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</si>
  <si>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</si>
  <si>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</si>
  <si>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</si>
  <si>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</si>
  <si>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</si>
  <si>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</si>
  <si>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</si>
  <si>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</si>
  <si>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</si>
  <si>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</si>
  <si>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</si>
  <si>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</si>
  <si>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</si>
  <si>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</si>
  <si>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</si>
  <si>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</si>
  <si>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</si>
  <si>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</si>
  <si>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</si>
  <si>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</si>
  <si>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</si>
  <si>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</si>
  <si>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</si>
  <si>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</si>
  <si>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</si>
  <si>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</si>
  <si>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</si>
  <si>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</si>
  <si>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</si>
  <si>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</si>
  <si>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</si>
  <si>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</si>
  <si>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</si>
  <si>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</si>
  <si>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</si>
  <si>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</si>
  <si>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</si>
  <si>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</si>
  <si>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</si>
  <si>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</si>
  <si>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</si>
  <si>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</si>
  <si>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</si>
  <si>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</si>
  <si>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</si>
  <si>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</si>
  <si>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</si>
  <si>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</si>
  <si>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</si>
  <si>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</si>
  <si>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</si>
  <si>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</si>
  <si>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</si>
  <si>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</si>
  <si>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</si>
  <si>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</si>
  <si>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</si>
  <si>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</si>
  <si>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</si>
  <si>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</si>
  <si>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</si>
  <si>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</si>
  <si>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</si>
  <si>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</si>
  <si>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</si>
  <si>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</si>
  <si>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</si>
  <si>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</si>
  <si>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</si>
  <si>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</si>
  <si>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</si>
  <si>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</si>
  <si>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</si>
  <si>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</si>
  <si>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</si>
  <si>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</si>
  <si>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</si>
  <si>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</si>
  <si>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</si>
  <si>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</si>
  <si>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</si>
  <si>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</si>
  <si>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</si>
  <si>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</si>
  <si>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</si>
  <si>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</si>
  <si>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</si>
  <si>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</si>
  <si>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</si>
  <si>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</si>
  <si>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</si>
  <si>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</si>
  <si>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</si>
  <si>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</si>
  <si>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</si>
  <si>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</si>
  <si>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</si>
  <si>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</si>
  <si>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</si>
  <si>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</si>
  <si>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</si>
  <si>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</si>
  <si>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</si>
  <si>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</si>
  <si>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</si>
  <si>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</si>
  <si>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</si>
  <si>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</si>
  <si>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</si>
  <si>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</si>
  <si>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</si>
  <si>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</si>
  <si>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</si>
  <si>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</si>
  <si>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</si>
  <si>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</si>
  <si>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</si>
  <si>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</si>
  <si>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</si>
  <si>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</si>
  <si>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</si>
  <si>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</si>
  <si>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</si>
  <si>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</si>
  <si>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</si>
  <si>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</si>
  <si>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</si>
  <si>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</si>
  <si>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</si>
  <si>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</si>
  <si>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</si>
  <si>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</si>
  <si>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</si>
  <si>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</si>
  <si>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</si>
  <si>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</si>
  <si>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</si>
  <si>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</si>
  <si>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</si>
  <si>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</si>
  <si>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</si>
  <si>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</si>
  <si>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</si>
  <si>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</si>
  <si>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</si>
  <si>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</si>
  <si>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</si>
  <si>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</si>
  <si>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</si>
  <si>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</si>
  <si>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</si>
  <si>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</si>
  <si>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</si>
  <si>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</si>
  <si>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</si>
  <si>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</si>
  <si>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</si>
  <si>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</si>
  <si>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</si>
  <si>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</si>
  <si>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</si>
  <si>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</si>
  <si>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</si>
  <si>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</si>
  <si>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</si>
  <si>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</si>
  <si>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</si>
  <si>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</si>
  <si>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</si>
  <si>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</si>
  <si>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</si>
  <si>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</si>
  <si>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</si>
  <si>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</si>
  <si>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</si>
  <si>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</si>
  <si>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</si>
  <si>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</si>
  <si>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</si>
  <si>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</si>
  <si>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</si>
  <si>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</si>
  <si>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</si>
  <si>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</si>
  <si>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</si>
  <si>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</si>
  <si>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</si>
  <si>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</si>
  <si>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</si>
  <si>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</si>
  <si>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</si>
  <si>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</si>
  <si>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</si>
  <si>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</si>
  <si>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</si>
  <si>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</si>
  <si>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</si>
  <si>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</si>
  <si>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</si>
  <si>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</si>
  <si>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</si>
  <si>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</si>
  <si>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</si>
  <si>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</si>
  <si>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</si>
  <si>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</si>
  <si>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</si>
  <si>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</si>
  <si>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</si>
  <si>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</si>
  <si>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</si>
  <si>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</si>
  <si>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</si>
  <si>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</si>
  <si>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</si>
  <si>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</si>
  <si>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</si>
  <si>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</si>
  <si>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</si>
  <si>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</si>
  <si>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</si>
  <si>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</si>
  <si>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</si>
  <si>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</si>
  <si>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</si>
  <si>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</si>
  <si>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</si>
  <si>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</si>
  <si>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</si>
  <si>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</si>
  <si>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</si>
  <si>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</si>
  <si>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</si>
  <si>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</si>
  <si>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</si>
  <si>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</si>
  <si>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</si>
  <si>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</si>
  <si>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</si>
  <si>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</si>
  <si>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</si>
  <si>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</si>
  <si>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</si>
  <si>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</si>
  <si>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</si>
  <si>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</si>
  <si>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</si>
  <si>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</si>
  <si>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</si>
  <si>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</si>
  <si>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</si>
  <si>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</si>
  <si>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</si>
  <si>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</si>
  <si>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</si>
  <si>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</si>
  <si>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</si>
  <si>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</si>
  <si>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</si>
  <si>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</si>
  <si>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</si>
  <si>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</si>
  <si>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</si>
  <si>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</si>
  <si>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</si>
  <si>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</si>
  <si>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</si>
  <si>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</si>
  <si>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</si>
  <si>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</si>
  <si>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</si>
  <si>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</si>
  <si>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</si>
  <si>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</si>
  <si>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</si>
  <si>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</si>
  <si>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</si>
  <si>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</si>
  <si>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</si>
  <si>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</si>
  <si>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</si>
  <si>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</si>
  <si>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</si>
  <si>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</si>
  <si>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</si>
  <si>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</si>
  <si>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</si>
  <si>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</si>
  <si>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</si>
  <si>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</si>
  <si>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</si>
  <si>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</si>
  <si>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</si>
  <si>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</si>
  <si>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</si>
  <si>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</si>
  <si>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</si>
  <si>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</si>
  <si>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</si>
  <si>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</si>
  <si>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</si>
  <si>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</si>
  <si>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</si>
  <si>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</si>
  <si>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</si>
  <si>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</si>
  <si>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</si>
  <si>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</si>
  <si>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</si>
  <si>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</si>
  <si>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</si>
  <si>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</si>
  <si>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</si>
  <si>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</si>
  <si>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</si>
  <si>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</si>
  <si>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</si>
  <si>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</si>
  <si>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</si>
  <si>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</si>
  <si>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</si>
  <si>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</si>
  <si>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</si>
  <si>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</si>
  <si>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</si>
  <si>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</si>
  <si>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</si>
  <si>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</si>
  <si>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</si>
  <si>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</si>
  <si>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</si>
  <si>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</si>
  <si>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</si>
  <si>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</si>
  <si>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</si>
  <si>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</si>
  <si>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</si>
  <si>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</si>
  <si>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</si>
  <si>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</si>
  <si>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</si>
  <si>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</si>
  <si>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</si>
  <si>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</si>
  <si>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</si>
  <si>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</si>
  <si>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</si>
  <si>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</si>
  <si>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</si>
  <si>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</si>
  <si>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</si>
  <si>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</si>
  <si>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</si>
  <si>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</si>
  <si>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</si>
  <si>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</si>
  <si>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</si>
  <si>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</si>
  <si>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</si>
  <si>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</si>
  <si>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</si>
  <si>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</si>
  <si>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</si>
  <si>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</si>
  <si>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</si>
  <si>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</si>
  <si>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</si>
  <si>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</si>
  <si>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</si>
  <si>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</si>
  <si>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</si>
  <si>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</si>
  <si>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</si>
  <si>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</si>
  <si>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</si>
  <si>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</si>
  <si>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</si>
  <si>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</si>
  <si>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</si>
  <si>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</si>
  <si>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</si>
  <si>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</si>
  <si>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</si>
  <si>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</si>
  <si>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</si>
  <si>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</si>
  <si>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</si>
  <si>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</si>
  <si>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</si>
  <si>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</si>
  <si>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</si>
  <si>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</si>
  <si>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</si>
  <si>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</si>
  <si>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</si>
  <si>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</si>
  <si>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</si>
  <si>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</si>
  <si>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</si>
  <si>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</si>
  <si>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</si>
  <si>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</si>
  <si>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</si>
  <si>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</si>
  <si>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</si>
  <si>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</si>
  <si>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</si>
  <si>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</si>
  <si>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</si>
  <si>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</si>
  <si>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</si>
  <si>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</si>
  <si>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</si>
  <si>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</si>
  <si>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</si>
  <si>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</si>
  <si>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</si>
  <si>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</si>
  <si>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</si>
  <si>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</si>
  <si>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</si>
  <si>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</si>
  <si>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</si>
  <si>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</si>
  <si>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</si>
  <si>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</si>
  <si>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</si>
  <si>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</si>
  <si>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</si>
  <si>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</si>
  <si>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</si>
  <si>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</si>
  <si>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</si>
  <si>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</si>
  <si>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</si>
  <si>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</si>
  <si>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</si>
  <si>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</si>
  <si>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</si>
  <si>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</si>
  <si>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</si>
  <si>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</si>
  <si>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</si>
  <si>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</si>
  <si>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</si>
  <si>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</si>
  <si>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</si>
  <si>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</si>
  <si>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</si>
  <si>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</si>
  <si>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</si>
  <si>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</si>
  <si>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</si>
  <si>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</si>
  <si>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</si>
  <si>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</si>
  <si>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</si>
  <si>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</si>
  <si>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</si>
  <si>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</si>
  <si>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</si>
  <si>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</si>
  <si>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</si>
  <si>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</si>
  <si>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</si>
  <si>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</si>
  <si>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</si>
  <si>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</si>
  <si>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</si>
  <si>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</si>
  <si>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</si>
  <si>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</si>
  <si>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</si>
  <si>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</si>
  <si>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</si>
  <si>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</si>
  <si>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</si>
  <si>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</si>
  <si>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</si>
  <si>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</si>
  <si>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</si>
  <si>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</si>
  <si>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</si>
  <si>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</si>
  <si>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</si>
  <si>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</si>
  <si>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</si>
  <si>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</si>
  <si>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</si>
  <si>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</si>
  <si>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</si>
  <si>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</si>
  <si>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</si>
  <si>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</si>
  <si>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</si>
  <si>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</si>
  <si>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</si>
  <si>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</si>
  <si>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</si>
  <si>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</si>
  <si>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</si>
  <si>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</si>
  <si>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</si>
  <si>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</si>
  <si>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</si>
  <si>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</si>
  <si>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</si>
  <si>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</si>
  <si>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</si>
  <si>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</si>
  <si>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</si>
  <si>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</si>
  <si>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</si>
  <si>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</si>
  <si>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</si>
  <si>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</si>
  <si>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</si>
  <si>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</si>
  <si>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</si>
  <si>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</si>
  <si>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</si>
  <si>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</si>
  <si>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</si>
  <si>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</si>
  <si>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</si>
  <si>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</si>
  <si>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</si>
  <si>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</si>
  <si>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</si>
  <si>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</si>
  <si>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</si>
  <si>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</si>
  <si>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</si>
  <si>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</si>
  <si>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</si>
  <si>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</si>
  <si>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</si>
  <si>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</si>
  <si>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</si>
  <si>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</si>
  <si>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</si>
  <si>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</si>
  <si>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</si>
  <si>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</si>
  <si>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</si>
  <si>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</si>
  <si>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</si>
  <si>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</si>
  <si>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</si>
  <si>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</si>
  <si>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</si>
  <si>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</si>
  <si>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</si>
  <si>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</si>
  <si>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</si>
  <si>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</si>
  <si>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</si>
  <si>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</si>
  <si>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</si>
  <si>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</si>
  <si>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</si>
  <si>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</si>
  <si>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</si>
  <si>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</si>
  <si>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</si>
  <si>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</si>
  <si>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</si>
  <si>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</si>
  <si>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</si>
  <si>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</si>
  <si>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</si>
  <si>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</si>
  <si>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</si>
  <si>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</si>
  <si>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</si>
  <si>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</si>
  <si>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</si>
  <si>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</si>
  <si>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</si>
  <si>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</si>
  <si>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</si>
  <si>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</si>
  <si>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</si>
  <si>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</si>
  <si>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</si>
  <si>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</si>
  <si>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</si>
  <si>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</si>
  <si>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</si>
  <si>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</si>
  <si>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</si>
  <si>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</si>
  <si>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</si>
  <si>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</si>
  <si>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</si>
  <si>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</si>
  <si>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</si>
  <si>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</si>
  <si>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</si>
  <si>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</si>
  <si>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</si>
  <si>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</si>
  <si>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</si>
  <si>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</si>
  <si>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</si>
  <si>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</si>
  <si>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</si>
  <si>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</si>
  <si>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</si>
  <si>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</si>
  <si>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</si>
  <si>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</si>
  <si>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</si>
  <si>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</si>
  <si>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</si>
  <si>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</si>
  <si>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</si>
  <si>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</si>
  <si>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</si>
  <si>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</si>
  <si>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</si>
  <si>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</si>
  <si>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</si>
  <si>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</si>
  <si>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</si>
  <si>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</si>
  <si>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</si>
  <si>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</si>
  <si>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</si>
  <si>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</si>
  <si>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</si>
  <si>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</si>
  <si>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</si>
  <si>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</si>
  <si>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</si>
  <si>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</si>
  <si>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</si>
  <si>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</si>
  <si>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</si>
  <si>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</si>
  <si>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</si>
  <si>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</si>
  <si>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</si>
  <si>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</si>
  <si>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</si>
  <si>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</si>
  <si>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</si>
  <si>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</si>
  <si>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</si>
  <si>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</si>
  <si>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</si>
  <si>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</si>
  <si>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</si>
  <si>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</si>
  <si>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</si>
  <si>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</si>
  <si>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</si>
  <si>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</si>
  <si>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</si>
  <si>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</si>
  <si>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</si>
  <si>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</si>
  <si>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</si>
  <si>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</si>
  <si>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</si>
  <si>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</si>
  <si>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</si>
  <si>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</si>
  <si>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</si>
  <si>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</si>
  <si>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</si>
  <si>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</si>
  <si>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</si>
  <si>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</si>
  <si>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</si>
  <si>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</si>
  <si>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</si>
  <si>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</si>
  <si>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</si>
  <si>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</si>
  <si>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</si>
  <si>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</si>
  <si>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</si>
  <si>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</si>
  <si>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</si>
  <si>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</si>
  <si>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</si>
  <si>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</si>
  <si>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</si>
  <si>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</si>
  <si>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</si>
  <si>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</si>
  <si>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</si>
  <si>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</si>
  <si>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</si>
  <si>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</si>
  <si>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</si>
  <si>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</si>
  <si>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</si>
  <si>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</si>
  <si>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</si>
  <si>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</si>
  <si>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</si>
  <si>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</si>
  <si>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</si>
  <si>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</si>
  <si>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</si>
  <si>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</si>
  <si>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</si>
  <si>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</si>
  <si>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</si>
  <si>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</si>
  <si>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</si>
  <si>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</si>
  <si>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</si>
  <si>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</si>
  <si>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</si>
  <si>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</si>
  <si>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</si>
  <si>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</si>
  <si>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</si>
  <si>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</si>
  <si>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</si>
  <si>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</si>
  <si>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</si>
  <si>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</si>
  <si>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</si>
  <si>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</si>
  <si>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</si>
  <si>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</si>
  <si>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</si>
  <si>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</si>
  <si>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</si>
  <si>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</si>
  <si>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</si>
  <si>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</si>
  <si>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</si>
  <si>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</si>
  <si>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</si>
  <si>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</si>
  <si>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</si>
  <si>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</si>
  <si>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</si>
  <si>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</si>
  <si>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</si>
  <si>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</si>
  <si>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</si>
  <si>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</si>
  <si>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</si>
  <si>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</si>
  <si>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</si>
  <si>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</si>
  <si>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</si>
  <si>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</si>
  <si>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</si>
  <si>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</si>
  <si>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</si>
  <si>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</si>
  <si>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</si>
  <si>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</si>
  <si>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</si>
  <si>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</si>
  <si>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</si>
  <si>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</si>
  <si>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</si>
  <si>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</si>
  <si>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</si>
  <si>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</si>
  <si>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</si>
  <si>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</si>
  <si>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</si>
  <si>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</si>
  <si>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</si>
  <si>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</si>
  <si>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</si>
  <si>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</si>
  <si>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</si>
  <si>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</si>
  <si>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</si>
  <si>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</si>
  <si>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</si>
  <si>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</si>
  <si>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</si>
  <si>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</si>
  <si>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</si>
  <si>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</si>
  <si>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</si>
  <si>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</si>
  <si>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</si>
  <si>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</si>
  <si>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</si>
  <si>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</si>
  <si>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</si>
  <si>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</si>
  <si>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</si>
  <si>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</si>
  <si>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</si>
  <si>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</si>
  <si>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</si>
  <si>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</si>
  <si>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</si>
  <si>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</si>
  <si>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</si>
  <si>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</si>
  <si>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</si>
  <si>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</si>
  <si>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</si>
  <si>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</si>
  <si>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</si>
  <si>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</si>
  <si>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</si>
  <si>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</si>
  <si>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</si>
  <si>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</si>
  <si>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</si>
  <si>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</si>
  <si>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</si>
  <si>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</si>
  <si>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</si>
  <si>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</si>
  <si>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</si>
  <si>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</si>
  <si>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</si>
  <si>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</si>
  <si>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</si>
  <si>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</si>
  <si>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</si>
  <si>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</si>
  <si>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</si>
  <si>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</si>
  <si>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</si>
  <si>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</si>
  <si>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</si>
  <si>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</si>
  <si>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</si>
  <si>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</si>
  <si>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</si>
  <si>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</si>
  <si>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</si>
  <si>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</si>
  <si>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</si>
  <si>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</si>
  <si>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</si>
  <si>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</si>
  <si>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</si>
  <si>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</si>
  <si>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</si>
  <si>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</si>
  <si>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</si>
  <si>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</si>
  <si>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</si>
  <si>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</si>
  <si>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</si>
  <si>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</si>
  <si>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</si>
  <si>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</si>
  <si>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</si>
  <si>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</si>
  <si>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</si>
  <si>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</si>
  <si>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</si>
  <si>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</si>
  <si>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</si>
  <si>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</si>
  <si>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</si>
  <si>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</si>
  <si>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</si>
  <si>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</si>
  <si>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</si>
  <si>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</si>
  <si>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</si>
  <si>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</si>
  <si>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</si>
  <si>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</si>
  <si>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</si>
  <si>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</si>
  <si>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</si>
  <si>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</si>
  <si>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</si>
  <si>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</si>
  <si>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</si>
  <si>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</si>
  <si>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</si>
  <si>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</si>
  <si>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</si>
  <si>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</si>
  <si>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</si>
  <si>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</si>
  <si>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</si>
  <si>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</si>
  <si>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</si>
  <si>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</si>
  <si>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</si>
  <si>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</si>
  <si>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</si>
  <si>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</si>
  <si>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</si>
  <si>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</si>
  <si>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</si>
  <si>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</si>
  <si>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</si>
  <si>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</si>
  <si>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</si>
  <si>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</si>
  <si>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</si>
  <si>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</si>
  <si>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</si>
  <si>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</si>
  <si>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</si>
  <si>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</si>
  <si>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</si>
  <si>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</si>
  <si>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</si>
  <si>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</si>
  <si>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</si>
  <si>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</si>
  <si>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</si>
  <si>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</si>
  <si>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</si>
  <si>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</si>
  <si>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</si>
  <si>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</si>
  <si>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</si>
  <si>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</si>
  <si>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</si>
  <si>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</si>
  <si>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</si>
  <si>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</si>
  <si>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</si>
  <si>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</si>
  <si>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</si>
  <si>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</si>
  <si>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</si>
  <si>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</si>
  <si>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</si>
  <si>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</si>
  <si>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</si>
  <si>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</si>
  <si>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</si>
  <si>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</si>
  <si>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</si>
  <si>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</si>
  <si>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</si>
  <si>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</si>
  <si>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</si>
  <si>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</si>
  <si>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</si>
  <si>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</si>
  <si>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</si>
  <si>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</si>
  <si>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</si>
  <si>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</si>
  <si>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</si>
  <si>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</si>
  <si>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</si>
  <si>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</si>
  <si>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</si>
  <si>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</si>
  <si>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</si>
  <si>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</si>
  <si>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</si>
  <si>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</si>
  <si>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</si>
  <si>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</si>
  <si>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</si>
  <si>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</si>
  <si>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</si>
  <si>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</si>
  <si>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</si>
  <si>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</si>
  <si>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</si>
  <si>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</si>
  <si>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</si>
  <si>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</si>
  <si>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</si>
  <si>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</si>
  <si>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</si>
  <si>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</si>
  <si>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</si>
  <si>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</si>
  <si>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</si>
  <si>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</si>
  <si>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</si>
  <si>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</si>
  <si>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</si>
  <si>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</si>
  <si>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</si>
  <si>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</si>
  <si>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</si>
  <si>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</si>
  <si>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</si>
  <si>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</si>
  <si>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</si>
  <si>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</si>
  <si>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</si>
  <si>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</si>
  <si>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</si>
  <si>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</si>
  <si>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</si>
  <si>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</si>
  <si>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</si>
  <si>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</si>
  <si>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</si>
  <si>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</si>
  <si>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</si>
  <si>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</si>
  <si>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</si>
  <si>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</si>
  <si>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</si>
  <si>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</si>
  <si>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</si>
  <si>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</si>
  <si>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</si>
  <si>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</si>
  <si>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</si>
  <si>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</si>
  <si>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</si>
  <si>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</si>
  <si>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</si>
  <si>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</si>
  <si>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</si>
  <si>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</si>
  <si>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</si>
  <si>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</si>
  <si>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</si>
  <si>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</si>
  <si>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</si>
  <si>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</si>
  <si>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</si>
  <si>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</si>
  <si>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</si>
  <si>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</si>
  <si>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</si>
  <si>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</si>
  <si>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</si>
  <si>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</si>
  <si>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</si>
  <si>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</si>
  <si>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</si>
  <si>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</si>
  <si>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</si>
  <si>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</si>
  <si>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</si>
  <si>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</si>
  <si>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</si>
  <si>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</si>
  <si>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</si>
  <si>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</si>
  <si>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</si>
  <si>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</si>
  <si>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</si>
  <si>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</si>
  <si>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</si>
  <si>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</si>
  <si>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</si>
  <si>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</si>
  <si>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</si>
  <si>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</si>
  <si>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</si>
  <si>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</si>
  <si>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</si>
  <si>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</si>
  <si>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</si>
  <si>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</si>
  <si>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</si>
  <si>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</si>
  <si>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</si>
  <si>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</si>
  <si>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</si>
  <si>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</si>
  <si>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</si>
  <si>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</si>
  <si>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</si>
  <si>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</si>
  <si>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</si>
  <si>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</si>
  <si>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</si>
  <si>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</si>
  <si>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</si>
  <si>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</si>
  <si>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</si>
  <si>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</si>
  <si>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</si>
  <si>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</si>
  <si>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</si>
  <si>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</si>
  <si>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</si>
  <si>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</si>
  <si>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</si>
  <si>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</si>
  <si>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</si>
  <si>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</si>
  <si>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</si>
  <si>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</si>
  <si>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</si>
  <si>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</si>
  <si>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</si>
  <si>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</si>
  <si>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</si>
  <si>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</si>
  <si>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</si>
  <si>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</si>
  <si>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</si>
  <si>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</si>
  <si>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</si>
  <si>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</si>
  <si>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</si>
  <si>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</si>
  <si>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</si>
  <si>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</si>
  <si>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</si>
  <si>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</si>
  <si>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</si>
  <si>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</si>
  <si>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</si>
  <si>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</si>
  <si>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</si>
  <si>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</si>
  <si>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</si>
  <si>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</si>
  <si>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</si>
  <si>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</si>
  <si>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</si>
  <si>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</si>
  <si>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</si>
  <si>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</si>
  <si>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</si>
  <si>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</si>
  <si>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</si>
  <si>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</si>
  <si>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</si>
  <si>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</si>
  <si>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</si>
  <si>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</si>
  <si>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</si>
  <si>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</si>
  <si>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</si>
  <si>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</si>
  <si>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</si>
  <si>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</si>
  <si>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</si>
  <si>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</si>
  <si>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</si>
  <si>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</si>
  <si>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</si>
  <si>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</si>
  <si>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</si>
  <si>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</si>
  <si>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</si>
  <si>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</si>
  <si>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</si>
  <si>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</si>
  <si>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</si>
  <si>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</si>
  <si>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</si>
  <si>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</si>
  <si>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</si>
  <si>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</si>
  <si>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</si>
  <si>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</si>
  <si>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</si>
  <si>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</si>
  <si>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</si>
  <si>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</si>
  <si>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</si>
  <si>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</si>
  <si>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</si>
  <si>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</si>
  <si>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</si>
  <si>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</si>
  <si>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</si>
  <si>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</si>
  <si>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</si>
  <si>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</si>
  <si>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</si>
  <si>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</si>
  <si>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</si>
  <si>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</si>
  <si>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</si>
  <si>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</si>
  <si>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</si>
  <si>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</si>
  <si>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</si>
  <si>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</si>
  <si>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</si>
  <si>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</si>
  <si>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</si>
  <si>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</si>
  <si>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</si>
  <si>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</si>
  <si>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</si>
  <si>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</si>
  <si>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</si>
  <si>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</si>
  <si>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</si>
  <si>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</si>
  <si>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</si>
  <si>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</si>
  <si>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</si>
  <si>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</si>
  <si>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</si>
  <si>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</si>
  <si>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</si>
  <si>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</si>
  <si>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</si>
  <si>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</si>
  <si>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</si>
  <si>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</si>
  <si>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</si>
  <si>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</si>
  <si>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</si>
  <si>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</si>
  <si>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</si>
  <si>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</si>
  <si>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</si>
  <si>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</si>
  <si>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</si>
  <si>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</si>
  <si>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</si>
  <si>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</si>
  <si>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</si>
  <si>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</si>
  <si>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</si>
  <si>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</si>
  <si>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</si>
  <si>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</si>
  <si>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</si>
  <si>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</si>
  <si>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</si>
  <si>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</si>
  <si>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</si>
  <si>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</si>
  <si>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</si>
  <si>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</si>
  <si>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</si>
  <si>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</si>
  <si>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</si>
  <si>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</si>
  <si>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</si>
  <si>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</si>
  <si>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</si>
  <si>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</si>
  <si>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</si>
  <si>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</si>
  <si>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</si>
  <si>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</si>
  <si>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</si>
  <si>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</si>
  <si>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</si>
  <si>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</si>
  <si>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</si>
  <si>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</si>
  <si>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</si>
  <si>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</si>
  <si>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</si>
  <si>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</si>
  <si>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</si>
  <si>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</si>
  <si>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</si>
  <si>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</si>
  <si>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</si>
  <si>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</si>
  <si>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</si>
  <si>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</si>
  <si>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</si>
  <si>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</si>
  <si>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</si>
  <si>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</si>
  <si>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</si>
  <si>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</si>
  <si>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</si>
  <si>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</si>
  <si>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</si>
  <si>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</si>
  <si>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</si>
  <si>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</si>
  <si>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</si>
  <si>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</si>
  <si>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</si>
  <si>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</si>
  <si>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</si>
  <si>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</si>
  <si>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</si>
  <si>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</si>
  <si>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</si>
  <si>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</si>
  <si>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</si>
  <si>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</si>
  <si>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</si>
  <si>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</si>
  <si>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</si>
  <si>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</si>
  <si>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</si>
  <si>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</si>
  <si>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</si>
  <si>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</si>
  <si>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</si>
  <si>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</si>
  <si>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</si>
  <si>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</si>
  <si>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</si>
  <si>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</si>
  <si>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</si>
  <si>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</si>
  <si>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</si>
  <si>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</si>
  <si>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</si>
  <si>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</si>
  <si>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</si>
  <si>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</si>
  <si>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</si>
  <si>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</si>
  <si>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</si>
  <si>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</si>
  <si>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</si>
  <si>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</si>
  <si>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</si>
  <si>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</si>
  <si>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</si>
  <si>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</si>
  <si>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</si>
  <si>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</si>
  <si>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</si>
  <si>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</si>
  <si>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</si>
  <si>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</si>
  <si>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</si>
  <si>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</si>
  <si>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</si>
  <si>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</si>
  <si>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</si>
  <si>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</si>
  <si>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</si>
  <si>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</si>
  <si>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</si>
  <si>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</si>
  <si>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</si>
  <si>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</si>
  <si>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</si>
  <si>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</si>
  <si>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</si>
  <si>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</si>
  <si>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</si>
  <si>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</si>
  <si>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</si>
  <si>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</si>
  <si>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</si>
  <si>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</si>
  <si>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</si>
  <si>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</si>
  <si>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</si>
  <si>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</si>
  <si>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</si>
  <si>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</si>
  <si>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</si>
  <si>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</si>
  <si>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</si>
  <si>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</si>
  <si>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</si>
  <si>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</si>
  <si>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</si>
  <si>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</si>
  <si>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</si>
  <si>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</si>
  <si>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</si>
  <si>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</si>
  <si>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</si>
  <si>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</si>
  <si>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</si>
  <si>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</si>
  <si>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</si>
  <si>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</si>
  <si>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</si>
  <si>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</si>
  <si>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</si>
  <si>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</si>
  <si>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</si>
  <si>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</si>
  <si>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</si>
  <si>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</si>
  <si>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</si>
  <si>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</si>
  <si>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</si>
  <si>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</si>
  <si>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</si>
  <si>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</si>
  <si>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</si>
  <si>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</si>
  <si>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</si>
  <si>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</si>
  <si>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</si>
  <si>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</si>
  <si>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</si>
  <si>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</si>
  <si>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</si>
  <si>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</si>
  <si>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</si>
  <si>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</si>
  <si>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</si>
  <si>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</si>
  <si>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</si>
  <si>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</si>
  <si>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</si>
  <si>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</si>
  <si>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</si>
  <si>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</si>
  <si>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</si>
  <si>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</si>
  <si>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</si>
  <si>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</si>
  <si>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</si>
  <si>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</si>
  <si>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</si>
  <si>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</si>
  <si>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</si>
  <si>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</si>
  <si>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</si>
  <si>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</si>
  <si>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</si>
  <si>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</si>
  <si>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</si>
  <si>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</si>
  <si>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</si>
  <si>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</si>
  <si>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</si>
  <si>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</si>
  <si>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</si>
  <si>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</si>
  <si>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</si>
  <si>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</si>
  <si>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</si>
  <si>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</si>
  <si>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</si>
  <si>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</si>
  <si>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</si>
  <si>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</si>
  <si>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</si>
  <si>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</si>
  <si>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</si>
  <si>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</si>
  <si>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</si>
  <si>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</si>
  <si>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</si>
  <si>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</si>
  <si>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</si>
  <si>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</si>
  <si>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</si>
  <si>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</si>
  <si>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</si>
  <si>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</si>
  <si>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</si>
  <si>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</si>
  <si>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</si>
  <si>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</si>
  <si>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</si>
  <si>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</si>
  <si>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</si>
  <si>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</si>
  <si>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</si>
  <si>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</si>
  <si>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</si>
  <si>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</si>
  <si>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</si>
  <si>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</si>
  <si>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</si>
  <si>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</si>
  <si>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</si>
  <si>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</si>
  <si>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</si>
  <si>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</si>
  <si>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</si>
  <si>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</si>
  <si>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</si>
  <si>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</si>
  <si>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</si>
  <si>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</si>
  <si>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</si>
  <si>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</si>
  <si>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</si>
  <si>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</si>
  <si>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</si>
  <si>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</si>
  <si>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</si>
  <si>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</si>
  <si>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</si>
  <si>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</si>
  <si>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</si>
  <si>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</si>
  <si>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</si>
  <si>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</si>
  <si>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</si>
  <si>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</si>
  <si>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</si>
  <si>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</si>
  <si>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</si>
  <si>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</si>
  <si>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</si>
  <si>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</si>
  <si>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</si>
  <si>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</si>
  <si>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</si>
  <si>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</si>
  <si>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</si>
  <si>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</si>
  <si>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</si>
  <si>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</si>
  <si>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</si>
  <si>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</si>
  <si>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</si>
  <si>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</si>
  <si>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</si>
  <si>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</si>
  <si>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</si>
  <si>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</si>
  <si>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</si>
  <si>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</si>
  <si>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</si>
  <si>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</si>
  <si>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</si>
  <si>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</si>
  <si>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</si>
  <si>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</si>
  <si>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</si>
  <si>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</si>
  <si>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</si>
  <si>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</si>
  <si>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</si>
  <si>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</si>
  <si>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</si>
  <si>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</si>
  <si>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</si>
  <si>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</si>
  <si>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</si>
  <si>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</si>
  <si>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</si>
  <si>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</si>
  <si>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</si>
  <si>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</si>
  <si>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</si>
  <si>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</si>
  <si>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</si>
  <si>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</si>
  <si>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</si>
  <si>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</si>
  <si>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</si>
  <si>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</si>
  <si>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</si>
  <si>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</si>
  <si>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</si>
  <si>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</si>
  <si>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</si>
  <si>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</si>
  <si>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</si>
  <si>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</si>
  <si>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</si>
  <si>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</si>
  <si>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</si>
  <si>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</si>
  <si>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</si>
  <si>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</si>
  <si>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</si>
  <si>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</si>
  <si>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</si>
  <si>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</si>
  <si>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</si>
  <si>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</si>
  <si>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</si>
  <si>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</si>
  <si>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</si>
  <si>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</si>
  <si>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</si>
  <si>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</si>
  <si>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</si>
  <si>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</si>
  <si>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</si>
  <si>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</si>
  <si>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</si>
  <si>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</si>
  <si>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</si>
  <si>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</si>
  <si>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</si>
  <si>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</si>
  <si>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</si>
  <si>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</si>
  <si>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</si>
  <si>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</si>
  <si>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</si>
  <si>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</si>
  <si>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</si>
  <si>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</si>
  <si>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</si>
  <si>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</si>
  <si>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</si>
  <si>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</si>
  <si>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</si>
  <si>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</si>
  <si>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</si>
  <si>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</si>
  <si>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</si>
  <si>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</si>
  <si>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</si>
  <si>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</si>
  <si>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</si>
  <si>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</si>
  <si>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</si>
  <si>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</si>
  <si>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</si>
  <si>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</si>
  <si>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</si>
  <si>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</si>
  <si>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</si>
  <si>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</si>
  <si>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</si>
  <si>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</si>
  <si>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</si>
  <si>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</si>
  <si>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</si>
  <si>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</si>
  <si>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</si>
  <si>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</si>
  <si>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</si>
  <si>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</si>
  <si>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</si>
  <si>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</si>
  <si>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</si>
  <si>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</si>
  <si>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</si>
  <si>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</si>
  <si>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</si>
  <si>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</si>
  <si>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</si>
  <si>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</si>
  <si>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</si>
  <si>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</si>
  <si>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</si>
  <si>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</si>
  <si>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</si>
  <si>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</si>
  <si>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</si>
  <si>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</si>
  <si>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</si>
  <si>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</si>
  <si>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</si>
  <si>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</si>
  <si>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</si>
  <si>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</si>
  <si>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</si>
  <si>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</si>
  <si>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</si>
  <si>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</si>
  <si>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</si>
  <si>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</si>
  <si>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</si>
  <si>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</si>
  <si>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</si>
  <si>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</si>
  <si>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</si>
  <si>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</si>
  <si>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</si>
  <si>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</si>
  <si>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</si>
  <si>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</si>
  <si>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</si>
  <si>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</si>
  <si>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</si>
  <si>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</si>
  <si>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</si>
  <si>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</si>
  <si>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</si>
  <si>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</si>
  <si>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</si>
  <si>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</si>
  <si>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</si>
  <si>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</si>
  <si>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</si>
  <si>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</si>
  <si>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</si>
  <si>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</si>
  <si>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</si>
  <si>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</si>
  <si>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</si>
  <si>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</si>
  <si>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</si>
  <si>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</si>
  <si>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</si>
  <si>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</si>
  <si>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</si>
  <si>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</si>
  <si>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</si>
  <si>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</si>
  <si>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</si>
  <si>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</si>
  <si>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</si>
  <si>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</si>
  <si>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</si>
  <si>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</si>
  <si>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</si>
  <si>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</si>
  <si>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</si>
  <si>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</si>
  <si>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</si>
  <si>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</si>
  <si>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</si>
  <si>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</si>
  <si>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</si>
  <si>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</si>
  <si>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</si>
  <si>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</si>
  <si>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</si>
  <si>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</si>
  <si>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</si>
  <si>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</si>
  <si>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</si>
  <si>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</si>
  <si>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</si>
  <si>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</si>
  <si>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</si>
  <si>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</si>
  <si>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</si>
  <si>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</si>
  <si>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</si>
  <si>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</si>
  <si>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</si>
  <si>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</si>
  <si>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</si>
  <si>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</si>
  <si>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</si>
  <si>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</si>
  <si>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</si>
  <si>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</si>
  <si>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</si>
  <si>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</si>
  <si>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</si>
  <si>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</si>
  <si>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</si>
  <si>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</si>
  <si>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</si>
  <si>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</si>
  <si>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</si>
  <si>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</si>
  <si>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</si>
  <si>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</si>
  <si>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</si>
  <si>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</si>
  <si>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</si>
  <si>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</si>
  <si>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</si>
  <si>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</si>
  <si>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</si>
  <si>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</si>
  <si>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</si>
  <si>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</si>
  <si>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</si>
  <si>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</si>
  <si>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</si>
  <si>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</si>
  <si>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</si>
  <si>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</si>
  <si>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</si>
  <si>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</si>
  <si>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</si>
  <si>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</si>
  <si>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</si>
  <si>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</si>
  <si>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</si>
  <si>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</si>
  <si>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</si>
  <si>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</si>
  <si>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</si>
  <si>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</si>
  <si>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</si>
  <si>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</si>
  <si>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</si>
  <si>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</si>
  <si>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</si>
  <si>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</si>
  <si>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</si>
  <si>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</si>
  <si>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</si>
  <si>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</si>
  <si>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</si>
  <si>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</si>
  <si>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</si>
  <si>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</si>
  <si>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</si>
  <si>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</si>
  <si>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</si>
  <si>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</si>
  <si>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</si>
  <si>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</si>
  <si>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</si>
  <si>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</si>
  <si>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</si>
  <si>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</si>
  <si>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</si>
  <si>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</si>
  <si>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</si>
  <si>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</si>
  <si>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</si>
  <si>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</si>
  <si>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</si>
  <si>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</si>
  <si>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</si>
  <si>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</si>
  <si>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</si>
  <si>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</si>
  <si>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</si>
  <si>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</si>
  <si>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</si>
  <si>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</si>
  <si>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</si>
  <si>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</si>
  <si>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</si>
  <si>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</si>
  <si>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</si>
  <si>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</si>
  <si>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</si>
  <si>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</si>
  <si>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</si>
  <si>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</si>
  <si>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</si>
  <si>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</si>
  <si>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</si>
  <si>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</si>
  <si>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</si>
  <si>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</si>
  <si>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</si>
  <si>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</si>
  <si>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</si>
  <si>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</si>
  <si>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</si>
  <si>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</si>
  <si>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</si>
  <si>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</si>
  <si>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</si>
  <si>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</si>
  <si>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</si>
  <si>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</si>
  <si>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</si>
  <si>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</si>
  <si>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</si>
  <si>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</si>
  <si>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</si>
  <si>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</si>
  <si>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</si>
  <si>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</si>
  <si>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</si>
  <si>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</si>
  <si>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</si>
  <si>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</si>
  <si>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</si>
  <si>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</si>
  <si>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</si>
  <si>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</si>
  <si>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</si>
  <si>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</si>
  <si>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</si>
  <si>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</si>
  <si>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</si>
  <si>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</si>
  <si>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</si>
  <si>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</si>
  <si>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</si>
  <si>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</si>
  <si>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</si>
  <si>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</si>
  <si>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</si>
  <si>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</si>
  <si>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</si>
  <si>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</si>
  <si>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</si>
  <si>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</si>
  <si>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</si>
  <si>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</si>
  <si>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</si>
  <si>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</si>
  <si>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</si>
  <si>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</si>
  <si>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</si>
  <si>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</si>
  <si>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</si>
  <si>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</si>
  <si>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</si>
  <si>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</si>
  <si>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</si>
  <si>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</si>
  <si>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</si>
  <si>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</si>
  <si>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</si>
  <si>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</si>
  <si>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</si>
  <si>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</si>
  <si>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</si>
  <si>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</si>
  <si>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</si>
  <si>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</si>
  <si>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</si>
  <si>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</si>
  <si>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</si>
  <si>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</si>
  <si>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</si>
  <si>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</si>
  <si>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</si>
  <si>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</si>
  <si>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</si>
  <si>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</si>
  <si>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</si>
  <si>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</si>
  <si>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</si>
  <si>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</si>
  <si>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</si>
  <si>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</si>
  <si>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</si>
  <si>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</si>
  <si>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</si>
  <si>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</si>
  <si>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</si>
  <si>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</si>
  <si>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</si>
  <si>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</si>
  <si>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</si>
  <si>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</si>
  <si>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</si>
  <si>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</si>
  <si>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</si>
  <si>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</si>
  <si>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</si>
  <si>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</si>
  <si>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</si>
  <si>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</si>
  <si>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</si>
  <si>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</si>
  <si>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</si>
  <si>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</si>
  <si>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</si>
  <si>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</si>
  <si>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</si>
  <si>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</si>
  <si>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</si>
  <si>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</si>
  <si>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</si>
  <si>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</si>
  <si>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</si>
  <si>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</si>
  <si>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</si>
  <si>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</si>
  <si>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</si>
  <si>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</si>
  <si>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</si>
  <si>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</si>
  <si>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</si>
  <si>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</si>
  <si>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</si>
  <si>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</si>
  <si>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</si>
  <si>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</si>
  <si>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</si>
  <si>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</si>
  <si>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</si>
  <si>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</si>
  <si>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</si>
  <si>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</si>
  <si>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</si>
  <si>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</si>
  <si>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</si>
  <si>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</si>
  <si>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</si>
  <si>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</si>
  <si>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</si>
  <si>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</si>
  <si>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</si>
  <si>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</si>
  <si>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</si>
  <si>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</si>
  <si>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</si>
  <si>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</si>
  <si>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</si>
  <si>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</si>
  <si>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</si>
  <si>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</si>
  <si>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</si>
  <si>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</si>
  <si>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</si>
  <si>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</si>
  <si>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</si>
  <si>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</si>
  <si>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</si>
  <si>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</si>
  <si>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</si>
  <si>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</si>
  <si>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</si>
  <si>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</si>
  <si>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</si>
  <si>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</si>
  <si>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</si>
  <si>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</si>
  <si>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</si>
  <si>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</si>
  <si>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</si>
  <si>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</si>
  <si>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</si>
  <si>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</si>
  <si>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</si>
  <si>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</si>
  <si>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</si>
  <si>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</si>
  <si>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</si>
  <si>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</si>
  <si>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</si>
  <si>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</si>
  <si>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</si>
  <si>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</si>
  <si>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</si>
  <si>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</si>
  <si>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</si>
  <si>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</si>
  <si>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</si>
  <si>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</si>
  <si>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</si>
  <si>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</si>
  <si>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</si>
  <si>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</si>
  <si>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</si>
  <si>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</si>
  <si>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</si>
  <si>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</si>
  <si>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</si>
  <si>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</si>
  <si>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</si>
  <si>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</si>
  <si>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</si>
  <si>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</si>
  <si>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</si>
  <si>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</si>
  <si>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</si>
  <si>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</si>
  <si>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</si>
  <si>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</si>
  <si>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</si>
  <si>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</si>
  <si>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</si>
  <si>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</si>
  <si>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</si>
  <si>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</si>
  <si>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</si>
  <si>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</si>
  <si>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</si>
  <si>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</si>
  <si>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</si>
  <si>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</si>
  <si>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</si>
  <si>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</si>
  <si>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</si>
  <si>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</si>
  <si>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</si>
  <si>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</si>
  <si>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</si>
  <si>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</si>
  <si>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</si>
  <si>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</si>
  <si>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</si>
  <si>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</si>
  <si>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</si>
  <si>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</si>
  <si>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</si>
  <si>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</si>
  <si>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</si>
  <si>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</si>
  <si>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</si>
  <si>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</si>
  <si>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</si>
  <si>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</si>
  <si>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</si>
  <si>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</si>
  <si>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</si>
  <si>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</si>
  <si>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</si>
  <si>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</si>
  <si>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</si>
  <si>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</si>
  <si>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</si>
  <si>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</si>
  <si>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</si>
  <si>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</si>
  <si>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</si>
  <si>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</si>
  <si>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</si>
  <si>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</si>
  <si>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</si>
  <si>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</si>
  <si>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</si>
  <si>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</si>
  <si>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</si>
  <si>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</si>
  <si>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</si>
  <si>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</si>
  <si>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</si>
  <si>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</si>
  <si>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</si>
  <si>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</si>
  <si>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</si>
  <si>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</si>
  <si>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</si>
  <si>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</si>
  <si>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</si>
  <si>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</si>
  <si>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</si>
  <si>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</si>
  <si>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</si>
  <si>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</si>
  <si>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</si>
  <si>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</si>
  <si>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</si>
  <si>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</si>
  <si>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</si>
  <si>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</si>
  <si>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</si>
  <si>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</si>
  <si>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</si>
  <si>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</si>
  <si>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</si>
  <si>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</si>
  <si>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</si>
  <si>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</si>
  <si>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</si>
  <si>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</si>
  <si>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</si>
  <si>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</si>
  <si>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</si>
  <si>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</si>
  <si>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</si>
  <si>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</si>
  <si>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</si>
  <si>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</si>
  <si>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</si>
  <si>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</si>
  <si>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</si>
  <si>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</si>
  <si>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</si>
  <si>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</si>
  <si>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</si>
  <si>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</si>
  <si>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</si>
  <si>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</si>
  <si>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</si>
  <si>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</si>
  <si>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</si>
  <si>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</si>
  <si>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</si>
  <si>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</si>
  <si>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</si>
  <si>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</si>
  <si>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</si>
  <si>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</si>
  <si>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</si>
  <si>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</si>
  <si>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</si>
  <si>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</si>
  <si>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</si>
  <si>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</si>
  <si>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</si>
  <si>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</si>
  <si>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</si>
  <si>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</si>
  <si>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</si>
  <si>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</si>
  <si>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</si>
  <si>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</si>
  <si>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</si>
  <si>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</si>
  <si>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</si>
  <si>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</si>
  <si>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</si>
  <si>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</si>
  <si>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</si>
  <si>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</si>
  <si>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</si>
  <si>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</si>
  <si>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</si>
  <si>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</si>
  <si>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</si>
  <si>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</si>
  <si>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</si>
  <si>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</si>
  <si>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</si>
  <si>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</si>
  <si>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</si>
  <si>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</si>
  <si>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</si>
  <si>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</si>
  <si>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</si>
  <si>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</si>
  <si>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</si>
  <si>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</si>
  <si>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</si>
  <si>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</si>
  <si>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</si>
  <si>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</si>
  <si>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</si>
  <si>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</si>
  <si>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</si>
  <si>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</si>
  <si>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</si>
  <si>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</si>
  <si>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</si>
  <si>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</si>
  <si>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</si>
  <si>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</si>
  <si>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</si>
  <si>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</si>
  <si>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</si>
  <si>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</si>
  <si>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</si>
  <si>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</si>
  <si>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</si>
  <si>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</si>
  <si>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</si>
  <si>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</si>
  <si>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</si>
  <si>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</si>
  <si>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</si>
  <si>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</si>
  <si>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</si>
  <si>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</si>
  <si>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</si>
  <si>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</si>
  <si>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</si>
  <si>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</si>
  <si>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</si>
  <si>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</si>
  <si>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</si>
  <si>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</si>
  <si>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</si>
  <si>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</si>
  <si>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</si>
  <si>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</si>
  <si>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</si>
  <si>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</si>
  <si>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</si>
  <si>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</si>
  <si>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</si>
  <si>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</si>
  <si>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</si>
  <si>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</si>
  <si>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</si>
  <si>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</si>
  <si>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</si>
  <si>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</si>
  <si>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</si>
  <si>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</si>
  <si>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</si>
  <si>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</si>
  <si>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</si>
  <si>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</si>
  <si>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</si>
  <si>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</si>
  <si>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</si>
  <si>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</si>
  <si>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</si>
  <si>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</si>
  <si>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</si>
  <si>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</si>
  <si>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</si>
  <si>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</si>
  <si>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</si>
  <si>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</si>
  <si>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</si>
  <si>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</si>
  <si>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</si>
  <si>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</si>
  <si>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</si>
  <si>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</si>
  <si>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</si>
  <si>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</si>
  <si>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</si>
  <si>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</si>
  <si>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</si>
  <si>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</si>
  <si>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</si>
  <si>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</si>
  <si>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</si>
  <si>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</si>
  <si>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</si>
  <si>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</si>
  <si>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</si>
  <si>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</si>
  <si>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</si>
  <si>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</si>
  <si>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</si>
  <si>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</si>
  <si>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</si>
  <si>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</si>
  <si>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</si>
  <si>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</si>
  <si>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</si>
  <si>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</si>
  <si>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</si>
  <si>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</si>
  <si>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</si>
  <si>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</si>
  <si>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</si>
  <si>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</si>
  <si>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</si>
  <si>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</si>
  <si>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</si>
  <si>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</si>
  <si>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</si>
  <si>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</si>
  <si>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</si>
  <si>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</si>
  <si>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</si>
  <si>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</si>
  <si>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</si>
  <si>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</si>
  <si>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</si>
  <si>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</si>
  <si>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</si>
  <si>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</si>
  <si>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</si>
  <si>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</si>
  <si>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</si>
  <si>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</si>
  <si>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</si>
  <si>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</si>
  <si>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</si>
  <si>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</si>
  <si>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</si>
  <si>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</si>
  <si>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</si>
  <si>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</si>
  <si>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</si>
  <si>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</si>
  <si>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</si>
  <si>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</si>
  <si>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</si>
  <si>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</si>
  <si>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</si>
  <si>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</si>
  <si>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</si>
  <si>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</si>
  <si>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</si>
  <si>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</si>
  <si>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</si>
  <si>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</si>
  <si>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</si>
  <si>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</si>
  <si>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</si>
  <si>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</si>
  <si>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</si>
  <si>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</si>
  <si>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</si>
  <si>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</si>
  <si>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</si>
  <si>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</si>
  <si>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</si>
  <si>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</si>
  <si>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</si>
  <si>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</si>
  <si>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</si>
  <si>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</si>
  <si>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</si>
  <si>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</si>
  <si>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</si>
  <si>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</si>
  <si>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</si>
  <si>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</si>
  <si>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</si>
  <si>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</si>
  <si>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</si>
  <si>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</si>
  <si>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</si>
  <si>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</si>
  <si>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</si>
  <si>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</si>
  <si>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</si>
  <si>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</si>
  <si>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</si>
  <si>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</si>
  <si>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</si>
  <si>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</si>
  <si>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</si>
  <si>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</si>
  <si>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</si>
  <si>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</si>
  <si>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</si>
  <si>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</si>
  <si>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</si>
  <si>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</si>
  <si>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</si>
  <si>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</si>
  <si>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</si>
  <si>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</si>
  <si>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</si>
  <si>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</si>
  <si>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</si>
  <si>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</si>
  <si>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</si>
  <si>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</si>
  <si>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</si>
  <si>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</si>
  <si>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</si>
  <si>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</si>
  <si>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</si>
  <si>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</si>
  <si>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</si>
  <si>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</si>
  <si>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</si>
  <si>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</si>
  <si>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</si>
  <si>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</si>
  <si>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</si>
  <si>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</si>
  <si>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</si>
  <si>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</si>
  <si>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</si>
  <si>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</si>
  <si>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</si>
  <si>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</si>
  <si>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</si>
  <si>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</si>
  <si>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</si>
  <si>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</si>
  <si>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</si>
  <si>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</si>
  <si>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</si>
  <si>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</si>
  <si>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</si>
  <si>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</si>
  <si>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</si>
  <si>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</si>
  <si>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</si>
  <si>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</si>
  <si>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</si>
  <si>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</si>
  <si>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</si>
  <si>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</si>
  <si>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</si>
  <si>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</si>
  <si>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</si>
  <si>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</si>
  <si>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</si>
  <si>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</si>
  <si>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</si>
  <si>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</si>
  <si>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</si>
  <si>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</si>
  <si>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</si>
  <si>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</si>
  <si>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</si>
  <si>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</si>
  <si>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</si>
  <si>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</si>
  <si>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</si>
  <si>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</si>
  <si>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</si>
  <si>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</si>
  <si>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</si>
  <si>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</si>
  <si>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</si>
  <si>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</si>
  <si>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</si>
  <si>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</si>
  <si>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</si>
  <si>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</si>
  <si>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</si>
  <si>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</si>
  <si>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</si>
  <si>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</si>
  <si>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</si>
  <si>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</si>
  <si>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</si>
  <si>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</si>
  <si>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</si>
  <si>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</si>
  <si>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</si>
  <si>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</si>
  <si>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</si>
  <si>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</si>
  <si>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</si>
  <si>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</si>
  <si>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</si>
  <si>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</si>
  <si>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</si>
  <si>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</si>
  <si>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</si>
  <si>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</si>
  <si>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</si>
  <si>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</si>
  <si>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</si>
  <si>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</si>
  <si>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</si>
  <si>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</si>
  <si>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</si>
  <si>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</si>
  <si>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</si>
  <si>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</si>
  <si>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</si>
  <si>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</si>
  <si>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</si>
  <si>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</si>
  <si>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</si>
  <si>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</si>
  <si>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</si>
  <si>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</si>
  <si>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</si>
  <si>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</si>
  <si>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</si>
  <si>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</si>
  <si>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</si>
  <si>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</si>
  <si>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</si>
  <si>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</si>
  <si>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</si>
  <si>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</si>
  <si>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</si>
  <si>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</si>
  <si>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</si>
  <si>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</si>
  <si>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</si>
  <si>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</si>
  <si>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</si>
  <si>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</si>
  <si>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</si>
  <si>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</si>
  <si>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</si>
  <si>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</si>
  <si>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</si>
  <si>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</si>
  <si>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</si>
  <si>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</si>
  <si>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</si>
  <si>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</si>
  <si>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</si>
  <si>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</si>
  <si>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</si>
  <si>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</si>
  <si>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</si>
  <si>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</si>
  <si>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</si>
  <si>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</si>
  <si>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</si>
  <si>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</si>
  <si>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</si>
  <si>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</si>
  <si>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</si>
  <si>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</si>
  <si>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</si>
  <si>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</si>
  <si>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</si>
  <si>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</si>
  <si>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</si>
  <si>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</si>
  <si>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</si>
  <si>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</si>
  <si>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</si>
  <si>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</si>
  <si>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</si>
  <si>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</si>
  <si>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</si>
  <si>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</si>
  <si>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</si>
  <si>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</si>
  <si>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</si>
  <si>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</si>
  <si>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</si>
  <si>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</si>
  <si>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</si>
  <si>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</si>
  <si>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</si>
  <si>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</si>
  <si>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</si>
  <si>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</si>
  <si>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</si>
  <si>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</si>
  <si>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</si>
  <si>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</si>
  <si>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</si>
  <si>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</si>
  <si>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</si>
  <si>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</si>
  <si>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</si>
  <si>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</si>
  <si>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</si>
  <si>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</si>
  <si>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</si>
  <si>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</si>
  <si>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</si>
  <si>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</si>
  <si>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</si>
  <si>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</si>
  <si>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</si>
  <si>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</si>
  <si>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</si>
  <si>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</si>
  <si>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</si>
  <si>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</si>
  <si>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</si>
  <si>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</si>
  <si>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</si>
  <si>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</si>
  <si>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</si>
  <si>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</si>
  <si>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</si>
  <si>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</si>
  <si>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</si>
  <si>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</si>
  <si>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</si>
  <si>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</si>
  <si>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</si>
  <si>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</si>
  <si>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</si>
  <si>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</si>
  <si>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</si>
  <si>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</si>
  <si>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</si>
  <si>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</si>
  <si>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</si>
  <si>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</si>
  <si>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</si>
  <si>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</si>
  <si>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</si>
  <si>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</si>
  <si>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</si>
  <si>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</si>
  <si>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</si>
  <si>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</si>
  <si>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</si>
  <si>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</si>
  <si>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</si>
  <si>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</si>
  <si>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</si>
  <si>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</si>
  <si>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</si>
  <si>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</si>
  <si>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</si>
  <si>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</si>
  <si>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</si>
  <si>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</si>
  <si>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</si>
  <si>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</si>
  <si>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</si>
  <si>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</si>
  <si>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</si>
  <si>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</si>
  <si>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</si>
  <si>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</si>
  <si>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</si>
  <si>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</si>
  <si>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</si>
  <si>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</si>
  <si>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</si>
  <si>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</si>
  <si>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</si>
  <si>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</si>
  <si>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</si>
  <si>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</si>
  <si>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</si>
  <si>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</si>
  <si>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</si>
  <si>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</si>
  <si>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</si>
  <si>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</si>
  <si>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</si>
  <si>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</si>
  <si>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</si>
  <si>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</si>
  <si>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</si>
  <si>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</si>
  <si>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</si>
  <si>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</si>
  <si>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</si>
  <si>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</si>
  <si>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</si>
  <si>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</si>
  <si>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</si>
  <si>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</si>
  <si>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</si>
  <si>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</si>
  <si>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</si>
  <si>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</si>
  <si>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</si>
  <si>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</si>
  <si>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</si>
  <si>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</si>
  <si>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</si>
  <si>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</si>
  <si>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</si>
  <si>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</si>
  <si>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</si>
  <si>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</si>
  <si>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</si>
  <si>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</si>
  <si>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</si>
  <si>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</si>
  <si>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</si>
  <si>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</si>
  <si>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</si>
  <si>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</si>
  <si>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</si>
  <si>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</si>
  <si>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</si>
  <si>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</si>
  <si>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</si>
  <si>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</si>
  <si>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</si>
  <si>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</si>
  <si>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</si>
  <si>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</si>
  <si>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</si>
  <si>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</si>
  <si>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</si>
  <si>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</si>
  <si>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</si>
  <si>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</si>
  <si>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</si>
  <si>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</si>
  <si>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</si>
  <si>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</si>
  <si>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</si>
  <si>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</si>
  <si>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</si>
  <si>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</si>
  <si>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</si>
  <si>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</si>
  <si>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</si>
  <si>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</si>
  <si>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</si>
  <si>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</si>
  <si>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</si>
  <si>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</si>
  <si>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</si>
  <si>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</si>
  <si>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</si>
  <si>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</si>
  <si>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</si>
  <si>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</si>
  <si>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</si>
  <si>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</si>
  <si>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</si>
  <si>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</si>
  <si>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</si>
  <si>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</si>
  <si>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</si>
  <si>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</si>
  <si>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</si>
  <si>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</si>
  <si>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</si>
  <si>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</si>
  <si>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</si>
  <si>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</si>
  <si>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</si>
  <si>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</si>
  <si>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</si>
  <si>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</si>
  <si>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</si>
  <si>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</si>
  <si>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</si>
  <si>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</si>
  <si>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</si>
  <si>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</si>
  <si>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</si>
  <si>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</si>
  <si>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</si>
  <si>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</si>
  <si>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</si>
  <si>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</si>
  <si>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</si>
  <si>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</si>
  <si>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</si>
  <si>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</si>
  <si>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</si>
  <si>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</si>
  <si>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</si>
  <si>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</si>
  <si>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</si>
  <si>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</si>
  <si>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</si>
  <si>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</si>
  <si>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</si>
  <si>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</si>
  <si>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</si>
  <si>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</si>
  <si>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</si>
  <si>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</si>
  <si>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</si>
  <si>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</si>
  <si>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</si>
  <si>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</si>
  <si>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</si>
  <si>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</si>
  <si>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</si>
  <si>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</si>
  <si>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</si>
  <si>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</si>
  <si>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</si>
  <si>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</si>
  <si>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</si>
  <si>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</si>
  <si>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</si>
  <si>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</si>
  <si>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</si>
  <si>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</si>
  <si>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</si>
  <si>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</si>
  <si>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</si>
  <si>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</si>
  <si>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</si>
  <si>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</si>
  <si>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</si>
  <si>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</si>
  <si>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</si>
  <si>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</si>
  <si>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</si>
  <si>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</si>
  <si>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</si>
  <si>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</si>
  <si>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</si>
  <si>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</si>
  <si>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</si>
  <si>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</si>
  <si>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</si>
  <si>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</si>
  <si>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</si>
  <si>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</si>
  <si>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</si>
  <si>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</si>
  <si>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</si>
  <si>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</si>
  <si>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</si>
  <si>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</si>
  <si>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</si>
  <si>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</si>
  <si>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</si>
  <si>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</si>
  <si>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</si>
  <si>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</si>
  <si>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</si>
  <si>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</si>
  <si>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</si>
  <si>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</si>
  <si>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</si>
  <si>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</si>
  <si>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</si>
  <si>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</si>
  <si>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</si>
  <si>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</si>
  <si>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</si>
  <si>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</si>
  <si>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</si>
  <si>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</si>
  <si>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</si>
  <si>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</si>
  <si>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</si>
  <si>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</si>
  <si>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</si>
  <si>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</si>
  <si>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</si>
  <si>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</si>
  <si>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</si>
  <si>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</si>
  <si>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</si>
  <si>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</si>
  <si>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</si>
  <si>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</si>
  <si>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</si>
  <si>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</si>
  <si>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</si>
  <si>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</si>
  <si>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</si>
  <si>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</si>
  <si>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</si>
  <si>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</si>
  <si>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</si>
  <si>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</si>
  <si>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</si>
  <si>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</si>
  <si>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</si>
  <si>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</si>
  <si>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</si>
  <si>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</si>
  <si>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</si>
  <si>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</si>
  <si>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</si>
  <si>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</si>
  <si>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</si>
  <si>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</si>
  <si>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</si>
  <si>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</si>
  <si>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</si>
  <si>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</si>
  <si>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</si>
  <si>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</si>
  <si>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</si>
  <si>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</si>
  <si>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</si>
  <si>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</si>
  <si>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</si>
  <si>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</si>
  <si>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</si>
  <si>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</si>
  <si>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</si>
  <si>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</si>
  <si>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</si>
  <si>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</si>
  <si>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</si>
  <si>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</si>
  <si>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</si>
  <si>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</si>
  <si>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</si>
  <si>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</si>
  <si>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</si>
  <si>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</si>
  <si>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</si>
  <si>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</si>
  <si>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</si>
  <si>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</si>
  <si>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</si>
  <si>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</si>
  <si>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</si>
  <si>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</si>
  <si>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</si>
  <si>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</si>
  <si>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</si>
  <si>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</si>
  <si>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</si>
  <si>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</si>
  <si>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</si>
  <si>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</si>
  <si>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</si>
  <si>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</si>
  <si>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</si>
  <si>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</si>
  <si>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</si>
  <si>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</si>
  <si>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</si>
  <si>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</si>
  <si>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</si>
  <si>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</si>
  <si>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</si>
  <si>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</si>
  <si>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</si>
  <si>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</si>
  <si>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</si>
  <si>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</si>
  <si>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</si>
  <si>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</si>
  <si>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</si>
  <si>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</si>
  <si>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</si>
  <si>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</si>
  <si>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</si>
  <si>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</si>
  <si>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</si>
  <si>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</si>
  <si>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</si>
  <si>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</si>
  <si>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</si>
  <si>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</si>
  <si>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</si>
  <si>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</si>
  <si>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</si>
  <si>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</si>
  <si>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</si>
  <si>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</si>
  <si>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</si>
  <si>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</si>
  <si>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</si>
  <si>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</si>
  <si>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</si>
  <si>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</si>
  <si>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</si>
  <si>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</si>
  <si>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</si>
  <si>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</si>
  <si>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</si>
  <si>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</si>
  <si>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</si>
  <si>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</si>
  <si>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</si>
  <si>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</si>
  <si>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</si>
  <si>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</si>
  <si>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</si>
  <si>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</si>
  <si>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</si>
  <si>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</si>
  <si>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</si>
  <si>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</si>
  <si>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</si>
  <si>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</si>
  <si>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</si>
  <si>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</si>
  <si>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</si>
  <si>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</si>
  <si>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</si>
  <si>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</si>
  <si>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</si>
  <si>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</si>
  <si>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</si>
  <si>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</si>
  <si>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</si>
  <si>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</si>
  <si>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</si>
  <si>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</si>
  <si>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</si>
  <si>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</si>
  <si>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</si>
  <si>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</si>
  <si>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</si>
  <si>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</si>
  <si>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</si>
  <si>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</si>
  <si>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</si>
  <si>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</si>
  <si>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</si>
  <si>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</si>
  <si>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</si>
  <si>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</si>
  <si>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</si>
  <si>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</si>
  <si>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</si>
  <si>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</si>
  <si>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</si>
  <si>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</si>
  <si>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</si>
  <si>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</si>
  <si>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</si>
  <si>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</si>
  <si>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</si>
  <si>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</si>
  <si>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</si>
  <si>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</si>
  <si>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</si>
  <si>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</si>
  <si>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</si>
  <si>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</si>
  <si>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</si>
  <si>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</si>
  <si>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</si>
  <si>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</si>
  <si>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</si>
  <si>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</si>
  <si>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</si>
  <si>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</si>
  <si>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</si>
  <si>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</si>
  <si>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</si>
  <si>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</si>
  <si>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</si>
  <si>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</si>
  <si>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</si>
  <si>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</si>
  <si>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</si>
  <si>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</si>
  <si>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</si>
  <si>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</si>
  <si>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</si>
  <si>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</si>
  <si>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</si>
  <si>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</si>
  <si>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</si>
  <si>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</si>
  <si>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</si>
  <si>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</si>
  <si>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</si>
  <si>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</si>
  <si>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</si>
  <si>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</si>
  <si>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</si>
  <si>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</si>
  <si>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</si>
  <si>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</si>
  <si>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</si>
  <si>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</si>
  <si>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</si>
  <si>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</si>
  <si>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</si>
  <si>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</si>
  <si>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</si>
  <si>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</si>
  <si>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</si>
  <si>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</si>
  <si>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</si>
  <si>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</si>
  <si>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</si>
  <si>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</si>
  <si>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</si>
  <si>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</si>
  <si>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</si>
  <si>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</si>
  <si>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</si>
  <si>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</si>
  <si>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</si>
  <si>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</si>
  <si>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</si>
  <si>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</si>
  <si>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</si>
  <si>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</si>
  <si>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</si>
  <si>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</si>
  <si>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</si>
  <si>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</si>
  <si>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</si>
  <si>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</si>
  <si>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</si>
  <si>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</si>
  <si>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</si>
  <si>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</si>
  <si>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</si>
  <si>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</si>
  <si>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</si>
  <si>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</si>
  <si>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</si>
  <si>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</si>
  <si>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</si>
  <si>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</si>
  <si>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</si>
  <si>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</si>
  <si>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</si>
  <si>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</si>
  <si>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</si>
  <si>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</si>
  <si>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</si>
  <si>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</si>
  <si>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</si>
  <si>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</si>
  <si>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</si>
  <si>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</si>
  <si>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</si>
  <si>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</si>
  <si>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</si>
  <si>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</si>
  <si>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</si>
  <si>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</si>
  <si>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</si>
  <si>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</si>
  <si>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</si>
  <si>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</si>
  <si>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</si>
  <si>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</si>
  <si>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</si>
  <si>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</si>
  <si>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</si>
  <si>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</si>
  <si>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</si>
  <si>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</si>
  <si>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</si>
  <si>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</si>
  <si>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</si>
  <si>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</si>
  <si>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</si>
  <si>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</si>
  <si>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</si>
  <si>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</si>
  <si>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</si>
  <si>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</si>
  <si>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</si>
  <si>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</si>
  <si>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</si>
  <si>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</si>
  <si>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</si>
  <si>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</si>
  <si>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</si>
  <si>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</si>
  <si>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</si>
  <si>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</si>
  <si>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</si>
  <si>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</si>
  <si>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</si>
  <si>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</si>
  <si>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</si>
  <si>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</si>
  <si>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</si>
  <si>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</si>
  <si>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</si>
  <si>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</si>
  <si>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</si>
  <si>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</si>
  <si>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</si>
  <si>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</si>
  <si>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</si>
  <si>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</si>
  <si>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</si>
  <si>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</si>
  <si>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</si>
  <si>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</si>
  <si>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</si>
  <si>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</si>
  <si>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</si>
  <si>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</si>
  <si>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</si>
  <si>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</si>
  <si>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</si>
  <si>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</si>
  <si>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</si>
  <si>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</si>
  <si>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</si>
  <si>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</si>
  <si>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</si>
  <si>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</si>
  <si>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</si>
  <si>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</si>
  <si>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</si>
  <si>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</si>
  <si>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</si>
  <si>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</si>
  <si>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</si>
  <si>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</si>
  <si>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</si>
  <si>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</si>
  <si>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</si>
  <si>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</si>
  <si>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</si>
  <si>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</si>
  <si>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</si>
  <si>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</si>
  <si>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</si>
  <si>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</si>
  <si>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</si>
  <si>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</si>
  <si>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</si>
  <si>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</si>
  <si>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</si>
  <si>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</si>
  <si>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</si>
  <si>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</si>
  <si>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</si>
  <si>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</si>
  <si>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</si>
  <si>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</si>
  <si>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</si>
  <si>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</si>
  <si>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</si>
  <si>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</si>
  <si>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</si>
  <si>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</si>
  <si>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</si>
  <si>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</si>
  <si>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</si>
  <si>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</si>
  <si>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</si>
  <si>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</si>
  <si>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</si>
  <si>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</si>
  <si>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</si>
  <si>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</si>
  <si>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</si>
  <si>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</si>
  <si>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</si>
  <si>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</si>
  <si>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</si>
  <si>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</si>
  <si>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</si>
  <si>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</si>
  <si>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</si>
  <si>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</si>
  <si>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</si>
  <si>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</si>
  <si>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</si>
  <si>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</si>
  <si>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</si>
  <si>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</si>
  <si>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</si>
  <si>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</si>
  <si>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</si>
  <si>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</si>
  <si>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</si>
  <si>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</si>
  <si>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</si>
  <si>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</si>
  <si>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</si>
  <si>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</si>
  <si>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</si>
  <si>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</si>
  <si>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</si>
  <si>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</si>
  <si>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</si>
  <si>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</si>
  <si>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</si>
  <si>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</si>
  <si>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</si>
  <si>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</si>
  <si>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</si>
  <si>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</si>
  <si>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</si>
  <si>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</si>
  <si>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</si>
  <si>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</si>
  <si>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</si>
  <si>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</si>
  <si>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</si>
  <si>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</si>
  <si>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</si>
  <si>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</si>
  <si>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</si>
  <si>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</si>
  <si>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</si>
  <si>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</si>
  <si>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</si>
  <si>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</si>
  <si>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</si>
  <si>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</si>
  <si>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</si>
  <si>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</si>
  <si>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</si>
  <si>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</si>
  <si>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</si>
  <si>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</si>
  <si>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</si>
  <si>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</si>
  <si>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</si>
  <si>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</si>
  <si>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</si>
  <si>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</si>
  <si>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</si>
  <si>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</si>
  <si>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</si>
  <si>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</si>
  <si>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</si>
  <si>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</si>
  <si>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</si>
  <si>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</si>
  <si>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</si>
  <si>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</si>
  <si>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</si>
  <si>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</si>
  <si>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</si>
  <si>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</si>
  <si>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</si>
  <si>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</si>
  <si>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</si>
  <si>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</si>
  <si>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</si>
  <si>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</si>
  <si>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</si>
  <si>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</si>
  <si>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</si>
  <si>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</si>
  <si>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</si>
  <si>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</si>
  <si>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</si>
  <si>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</si>
  <si>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</si>
  <si>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</si>
  <si>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</si>
  <si>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</si>
  <si>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</si>
  <si>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</si>
  <si>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</si>
  <si>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</si>
  <si>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</si>
  <si>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</si>
  <si>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</si>
  <si>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</si>
  <si>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</si>
  <si>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</si>
  <si>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</si>
  <si>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</si>
  <si>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</si>
  <si>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</si>
  <si>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</si>
  <si>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</si>
  <si>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</si>
  <si>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</si>
  <si>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</si>
  <si>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</si>
  <si>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</si>
  <si>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</si>
  <si>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</si>
  <si>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</si>
  <si>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</si>
  <si>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</si>
  <si>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</si>
  <si>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</si>
  <si>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</si>
  <si>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</si>
  <si>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</si>
  <si>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</si>
  <si>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</si>
  <si>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</si>
  <si>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</si>
  <si>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</si>
  <si>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</si>
  <si>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</si>
  <si>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</si>
  <si>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</si>
  <si>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</si>
  <si>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</si>
  <si>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</si>
  <si>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</si>
  <si>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</si>
  <si>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</si>
  <si>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</si>
  <si>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</si>
  <si>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</si>
  <si>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</si>
  <si>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</si>
  <si>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</si>
  <si>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</si>
  <si>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</si>
  <si>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</si>
  <si>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</si>
  <si>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</si>
  <si>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</si>
  <si>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</si>
  <si>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</si>
  <si>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</si>
  <si>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</si>
  <si>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</si>
  <si>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</si>
  <si>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</si>
  <si>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</si>
  <si>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</si>
  <si>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</si>
  <si>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</si>
  <si>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</si>
  <si>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</si>
  <si>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</si>
  <si>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</si>
  <si>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</si>
  <si>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</si>
  <si>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</si>
  <si>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</si>
  <si>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</si>
  <si>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</si>
  <si>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</si>
  <si>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</si>
  <si>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</si>
  <si>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</si>
  <si>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</si>
  <si>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</si>
  <si>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</si>
  <si>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</si>
  <si>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</si>
  <si>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</si>
  <si>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</si>
  <si>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</si>
  <si>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</si>
  <si>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</si>
  <si>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</si>
  <si>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</si>
  <si>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</si>
  <si>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</si>
  <si>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</si>
  <si>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</si>
  <si>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</si>
  <si>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</si>
  <si>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</si>
  <si>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</si>
  <si>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</si>
  <si>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</si>
  <si>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</si>
  <si>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</si>
  <si>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</si>
  <si>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</si>
  <si>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</si>
  <si>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</si>
  <si>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</si>
  <si>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</si>
  <si>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</si>
  <si>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</si>
  <si>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</si>
  <si>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</si>
  <si>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</si>
  <si>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</si>
  <si>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</si>
  <si>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</si>
  <si>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</si>
  <si>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</si>
  <si>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</si>
  <si>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</si>
  <si>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</si>
  <si>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</si>
  <si>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</si>
  <si>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</si>
  <si>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</si>
  <si>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</si>
  <si>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</si>
  <si>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</si>
  <si>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</si>
  <si>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</si>
  <si>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</si>
  <si>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</si>
  <si>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</si>
  <si>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</si>
  <si>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</si>
  <si>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</si>
  <si>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</si>
  <si>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</si>
  <si>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</si>
  <si>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</si>
  <si>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</si>
  <si>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</si>
  <si>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</si>
  <si>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</si>
  <si>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</si>
  <si>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</si>
  <si>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</si>
  <si>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</si>
  <si>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</si>
  <si>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</si>
  <si>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</si>
  <si>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</si>
  <si>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</si>
  <si>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</si>
  <si>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</si>
  <si>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</si>
  <si>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</si>
  <si>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</si>
  <si>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</si>
  <si>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</si>
  <si>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</si>
  <si>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</si>
  <si>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</si>
  <si>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</si>
  <si>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</si>
  <si>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</si>
  <si>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</si>
  <si>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</si>
  <si>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</si>
  <si>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</si>
  <si>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</si>
  <si>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</si>
  <si>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</si>
  <si>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</si>
  <si>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</si>
  <si>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</si>
  <si>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</si>
  <si>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</si>
  <si>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</si>
  <si>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</si>
  <si>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</si>
  <si>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</si>
  <si>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</si>
  <si>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</si>
  <si>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</si>
  <si>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</si>
  <si>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</si>
  <si>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</si>
  <si>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</si>
  <si>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</si>
  <si>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</si>
  <si>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</si>
  <si>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</si>
  <si>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</si>
  <si>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</si>
  <si>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</si>
  <si>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</si>
  <si>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</si>
  <si>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</si>
  <si>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</si>
  <si>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</si>
  <si>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</si>
  <si>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</si>
  <si>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</si>
  <si>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</si>
  <si>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</si>
  <si>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</si>
  <si>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</si>
  <si>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</si>
  <si>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</si>
  <si>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</si>
  <si>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</si>
  <si>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</si>
  <si>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</si>
  <si>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</si>
  <si>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</si>
  <si>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</si>
  <si>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</si>
  <si>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</si>
  <si>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</si>
  <si>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</si>
  <si>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</si>
  <si>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</si>
  <si>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</si>
  <si>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</si>
  <si>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</si>
  <si>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</si>
  <si>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</si>
  <si>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</si>
  <si>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</si>
  <si>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</si>
  <si>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</si>
  <si>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</si>
  <si>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</si>
  <si>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</si>
  <si>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</si>
  <si>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</si>
  <si>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</si>
  <si>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</si>
  <si>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</si>
  <si>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</si>
  <si>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</si>
  <si>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</si>
  <si>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</si>
  <si>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</si>
  <si>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</si>
  <si>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</si>
  <si>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</si>
  <si>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</si>
  <si>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</si>
  <si>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</si>
  <si>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</si>
  <si>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</si>
  <si>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</si>
  <si>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</si>
  <si>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</si>
  <si>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</si>
  <si>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</si>
  <si>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</si>
  <si>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</si>
  <si>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</si>
  <si>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</si>
  <si>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</si>
  <si>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</si>
  <si>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</si>
  <si>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</si>
  <si>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</si>
  <si>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</si>
  <si>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</si>
  <si>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</si>
  <si>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</si>
  <si>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</si>
  <si>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</si>
  <si>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</si>
  <si>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</si>
  <si>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</si>
  <si>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</si>
  <si>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</si>
  <si>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</si>
  <si>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</si>
  <si>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</si>
  <si>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</si>
  <si>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</si>
  <si>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</si>
  <si>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</si>
  <si>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</si>
  <si>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</si>
  <si>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</si>
  <si>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</si>
  <si>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</si>
  <si>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</si>
  <si>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</si>
  <si>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</si>
  <si>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</si>
  <si>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</si>
  <si>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</si>
  <si>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</si>
  <si>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</si>
  <si>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</si>
  <si>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</si>
  <si>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</si>
  <si>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</si>
  <si>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</si>
  <si>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</si>
  <si>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</si>
  <si>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</si>
  <si>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</si>
  <si>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</si>
  <si>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</si>
  <si>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</si>
  <si>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</si>
  <si>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</si>
  <si>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</si>
  <si>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</si>
  <si>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</si>
  <si>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</si>
  <si>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</si>
  <si>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</si>
  <si>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</si>
  <si>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</si>
  <si>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</si>
  <si>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</si>
  <si>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</si>
  <si>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</si>
  <si>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</si>
  <si>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</si>
  <si>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</si>
  <si>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</si>
  <si>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</si>
  <si>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</si>
  <si>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</si>
  <si>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</si>
  <si>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</si>
  <si>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</si>
  <si>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</si>
  <si>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</si>
  <si>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</si>
  <si>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</si>
  <si>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</si>
  <si>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</si>
  <si>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</si>
  <si>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</si>
  <si>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</si>
  <si>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</si>
  <si>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</si>
  <si>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</si>
  <si>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</si>
  <si>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</si>
  <si>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</si>
  <si>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</si>
  <si>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</si>
  <si>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</si>
  <si>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</si>
  <si>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</si>
  <si>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</si>
  <si>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</si>
  <si>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</si>
  <si>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</si>
  <si>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</si>
  <si>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</si>
  <si>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</si>
  <si>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</si>
  <si>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</si>
  <si>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</si>
  <si>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</si>
  <si>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</si>
  <si>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</si>
  <si>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</si>
  <si>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</si>
  <si>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</si>
  <si>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</si>
  <si>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</si>
  <si>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</si>
  <si>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</si>
  <si>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</si>
  <si>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</si>
  <si>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</si>
  <si>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</si>
  <si>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</si>
  <si>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</si>
  <si>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</si>
  <si>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</si>
  <si>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</si>
  <si>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</si>
  <si>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</si>
  <si>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</si>
  <si>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</si>
  <si>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</si>
  <si>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</si>
  <si>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</si>
  <si>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</si>
  <si>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</si>
  <si>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</si>
  <si>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</si>
  <si>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</si>
  <si>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</si>
  <si>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</si>
  <si>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</si>
  <si>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</si>
  <si>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</si>
  <si>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</si>
  <si>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</si>
  <si>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</si>
  <si>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</si>
  <si>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</si>
  <si>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</si>
  <si>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</si>
  <si>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</si>
  <si>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</si>
  <si>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</si>
  <si>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</si>
  <si>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</si>
  <si>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</si>
  <si>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</si>
  <si>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</si>
  <si>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</si>
  <si>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</si>
  <si>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</si>
  <si>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</si>
  <si>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</si>
  <si>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</si>
  <si>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</si>
  <si>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</si>
  <si>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</si>
  <si>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</si>
  <si>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</si>
  <si>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</si>
  <si>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</si>
  <si>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</si>
  <si>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</si>
  <si>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</si>
  <si>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</si>
  <si>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</si>
  <si>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</si>
  <si>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</si>
  <si>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</si>
  <si>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</si>
  <si>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</si>
  <si>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</si>
  <si>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</si>
  <si>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</si>
  <si>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</si>
  <si>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</si>
  <si>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</si>
  <si>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</si>
  <si>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</si>
  <si>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</si>
  <si>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</si>
  <si>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</si>
  <si>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</si>
  <si>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</si>
  <si>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</si>
  <si>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</si>
  <si>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</si>
  <si>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</si>
  <si>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</si>
  <si>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</si>
  <si>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</si>
  <si>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</si>
  <si>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</si>
  <si>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</si>
  <si>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</si>
  <si>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</si>
  <si>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</si>
  <si>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</si>
  <si>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</si>
  <si>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</si>
  <si>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</si>
  <si>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</si>
  <si>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</si>
  <si>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</si>
  <si>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</si>
  <si>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</si>
  <si>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</si>
  <si>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</si>
  <si>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</si>
  <si>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</si>
  <si>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</si>
  <si>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</si>
  <si>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</si>
  <si>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</si>
  <si>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</si>
  <si>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</si>
  <si>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</si>
  <si>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</si>
  <si>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</si>
  <si>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</si>
  <si>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</si>
  <si>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</si>
  <si>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</si>
  <si>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</si>
  <si>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</si>
  <si>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</si>
  <si>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</si>
  <si>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</si>
  <si>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</si>
  <si>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</si>
  <si>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</si>
  <si>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</si>
  <si>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</si>
  <si>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</si>
  <si>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</si>
  <si>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</si>
  <si>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</si>
  <si>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</si>
  <si>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</si>
  <si>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</si>
  <si>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</si>
  <si>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</si>
  <si>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</si>
  <si>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</si>
  <si>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</si>
  <si>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</si>
  <si>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</si>
  <si>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</si>
  <si>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</si>
  <si>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</si>
  <si>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</si>
  <si>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</si>
  <si>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</si>
  <si>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</si>
  <si>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</si>
  <si>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</si>
  <si>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</si>
  <si>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</si>
  <si>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</si>
  <si>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</si>
  <si>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</si>
  <si>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</si>
  <si>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</si>
  <si>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</si>
  <si>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</si>
  <si>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</si>
  <si>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</si>
  <si>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</si>
  <si>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</si>
  <si>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</si>
  <si>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</si>
  <si>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</si>
  <si>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</si>
  <si>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</si>
  <si>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</si>
  <si>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</si>
  <si>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</si>
  <si>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</si>
  <si>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</si>
  <si>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</si>
  <si>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</si>
  <si>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</si>
  <si>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</si>
  <si>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</si>
  <si>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</si>
  <si>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</si>
  <si>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</si>
  <si>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</si>
  <si>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</si>
  <si>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</si>
  <si>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</si>
  <si>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</si>
  <si>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</si>
  <si>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</si>
  <si>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</si>
  <si>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</si>
  <si>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</si>
  <si>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</si>
  <si>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</si>
  <si>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</si>
  <si>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</si>
  <si>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</si>
  <si>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</si>
  <si>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</si>
  <si>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</si>
  <si>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</si>
  <si>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</si>
  <si>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</si>
  <si>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</si>
  <si>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</si>
  <si>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</si>
  <si>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</si>
  <si>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</si>
  <si>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</si>
  <si>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</si>
  <si>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</si>
  <si>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</si>
  <si>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</si>
  <si>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</si>
  <si>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</si>
  <si>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</si>
  <si>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</si>
  <si>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</si>
  <si>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</si>
  <si>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</si>
  <si>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</si>
  <si>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</si>
  <si>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</si>
  <si>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</si>
  <si>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</si>
  <si>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</si>
  <si>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</si>
  <si>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</si>
  <si>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</si>
  <si>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</si>
  <si>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</si>
  <si>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</si>
  <si>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</si>
  <si>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</si>
  <si>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</si>
  <si>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</si>
  <si>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</si>
  <si>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</si>
  <si>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</si>
  <si>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</si>
  <si>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</si>
  <si>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</si>
  <si>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</si>
  <si>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</si>
  <si>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</si>
  <si>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</si>
  <si>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</si>
  <si>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</si>
  <si>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</si>
  <si>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</si>
  <si>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</si>
  <si>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</si>
  <si>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</si>
  <si>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</si>
  <si>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</si>
  <si>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</si>
  <si>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</si>
  <si>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</si>
  <si>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</si>
  <si>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</si>
  <si>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</si>
  <si>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</si>
  <si>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</si>
  <si>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</si>
  <si>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</si>
  <si>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</si>
  <si>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</si>
  <si>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</si>
  <si>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</si>
  <si>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</si>
  <si>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</si>
  <si>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</si>
  <si>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</si>
  <si>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</si>
  <si>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</si>
  <si>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</si>
  <si>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</si>
  <si>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</si>
  <si>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</si>
  <si>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</si>
  <si>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</si>
  <si>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</si>
  <si>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</si>
  <si>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</si>
  <si>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</si>
  <si>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</si>
  <si>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</si>
  <si>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</si>
  <si>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</si>
  <si>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</si>
  <si>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</si>
  <si>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</si>
  <si>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</si>
  <si>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</si>
  <si>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</si>
  <si>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</si>
  <si>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</si>
  <si>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</si>
  <si>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</si>
  <si>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</si>
  <si>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</si>
  <si>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</si>
  <si>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</si>
  <si>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</si>
  <si>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</si>
  <si>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</si>
  <si>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</si>
  <si>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</si>
  <si>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</si>
  <si>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</si>
  <si>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</si>
  <si>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</si>
  <si>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</si>
  <si>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</si>
  <si>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</si>
  <si>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</si>
  <si>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</si>
  <si>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</si>
  <si>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</si>
  <si>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</si>
  <si>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</si>
  <si>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</si>
  <si>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</si>
  <si>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</si>
  <si>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</si>
  <si>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</si>
  <si>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</si>
  <si>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</si>
  <si>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</si>
  <si>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</si>
  <si>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</si>
  <si>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</si>
  <si>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</si>
  <si>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</si>
  <si>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</si>
  <si>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</si>
  <si>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</si>
  <si>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</si>
  <si>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</si>
  <si>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</si>
  <si>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</si>
  <si>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</si>
  <si>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</si>
  <si>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</si>
  <si>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</si>
  <si>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</si>
  <si>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</si>
  <si>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</si>
  <si>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</si>
  <si>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</si>
  <si>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</si>
  <si>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</si>
  <si>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</si>
  <si>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</si>
  <si>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</si>
  <si>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</si>
  <si>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</si>
  <si>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</si>
  <si>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</si>
  <si>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</si>
  <si>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</si>
  <si>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</si>
  <si>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</si>
  <si>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</si>
  <si>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</si>
  <si>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</si>
  <si>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</si>
  <si>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</si>
  <si>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</si>
  <si>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</si>
  <si>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</si>
  <si>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</si>
  <si>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</si>
  <si>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</si>
  <si>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</si>
  <si>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</si>
  <si>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</si>
  <si>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</si>
  <si>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</si>
  <si>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</si>
  <si>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</si>
  <si>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</si>
  <si>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</si>
  <si>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</si>
  <si>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</si>
  <si>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</si>
  <si>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</si>
  <si>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</si>
  <si>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</si>
  <si>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</si>
  <si>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</si>
  <si>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</si>
  <si>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</si>
  <si>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</si>
  <si>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</si>
  <si>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</si>
  <si>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</si>
  <si>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</si>
  <si>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</si>
  <si>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</si>
  <si>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</si>
  <si>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</si>
  <si>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</si>
  <si>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</si>
  <si>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</si>
  <si>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</si>
  <si>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</si>
  <si>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</si>
  <si>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</si>
  <si>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</si>
  <si>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</si>
  <si>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</si>
  <si>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</si>
  <si>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</si>
  <si>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</si>
  <si>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</si>
  <si>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</si>
  <si>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</si>
  <si>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</si>
  <si>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</si>
  <si>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</si>
  <si>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</si>
  <si>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</si>
  <si>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</si>
  <si>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</si>
  <si>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</si>
  <si>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</si>
  <si>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</si>
  <si>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</si>
  <si>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</si>
  <si>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</si>
  <si>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</si>
  <si>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</si>
  <si>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</si>
  <si>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</si>
  <si>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</si>
  <si>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</si>
  <si>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</si>
  <si>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</si>
  <si>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</si>
  <si>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</si>
  <si>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</si>
  <si>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</si>
  <si>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</si>
  <si>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</si>
  <si>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</si>
  <si>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</si>
  <si>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</si>
  <si>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</si>
  <si>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</si>
  <si>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</si>
  <si>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</si>
  <si>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</si>
  <si>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</si>
  <si>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</si>
  <si>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</si>
  <si>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</si>
  <si>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</si>
  <si>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</si>
  <si>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</si>
  <si>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</si>
  <si>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</si>
  <si>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</si>
  <si>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</si>
  <si>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</si>
  <si>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</si>
  <si>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</si>
  <si>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</si>
  <si>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</si>
  <si>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</si>
  <si>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</si>
  <si>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</si>
  <si>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</si>
  <si>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</si>
  <si>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</si>
  <si>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</si>
  <si>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</si>
  <si>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</si>
  <si>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</si>
  <si>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</si>
  <si>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</si>
  <si>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</si>
  <si>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</si>
  <si>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</si>
  <si>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</si>
  <si>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</si>
  <si>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</si>
  <si>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</si>
  <si>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</si>
  <si>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</si>
  <si>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</si>
  <si>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</si>
  <si>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</si>
  <si>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</si>
  <si>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</si>
  <si>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</si>
  <si>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</si>
  <si>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</si>
  <si>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</si>
  <si>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</si>
  <si>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</si>
  <si>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</si>
  <si>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</si>
  <si>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</si>
  <si>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</si>
  <si>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</si>
  <si>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</si>
  <si>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</si>
  <si>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</si>
  <si>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</si>
  <si>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</si>
  <si>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</si>
  <si>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</si>
  <si>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</si>
  <si>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</si>
  <si>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</si>
  <si>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</si>
  <si>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</si>
  <si>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</si>
  <si>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</si>
  <si>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</si>
  <si>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</si>
  <si>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</si>
  <si>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</si>
  <si>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</si>
  <si>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</si>
  <si>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</si>
  <si>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</si>
  <si>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</si>
  <si>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</si>
  <si>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</si>
  <si>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</si>
  <si>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</si>
  <si>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</si>
  <si>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</si>
  <si>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</si>
  <si>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</si>
  <si>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</si>
  <si>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</si>
  <si>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</si>
  <si>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</si>
  <si>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</si>
  <si>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</si>
  <si>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</si>
  <si>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</si>
  <si>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</si>
  <si>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</si>
  <si>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</si>
  <si>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</si>
  <si>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</si>
  <si>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</si>
  <si>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</si>
  <si>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</si>
  <si>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</si>
  <si>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</si>
  <si>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</si>
  <si>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</si>
  <si>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</si>
  <si>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</si>
  <si>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</si>
  <si>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</si>
  <si>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</si>
  <si>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</si>
  <si>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</si>
  <si>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</si>
  <si>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</si>
  <si>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</si>
  <si>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</si>
  <si>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</si>
  <si>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</si>
  <si>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</si>
  <si>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</si>
  <si>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</si>
  <si>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</si>
  <si>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</si>
  <si>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</si>
  <si>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</si>
  <si>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</si>
  <si>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</si>
  <si>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</si>
  <si>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</si>
  <si>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</si>
  <si>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</si>
  <si>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</si>
  <si>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</si>
  <si>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</si>
  <si>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</si>
  <si>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</si>
  <si>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</si>
  <si>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</si>
  <si>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</si>
  <si>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</si>
  <si>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</si>
  <si>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</si>
  <si>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</si>
  <si>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</si>
  <si>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</si>
  <si>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</si>
  <si>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</si>
  <si>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</si>
  <si>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</si>
  <si>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</si>
  <si>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</si>
  <si>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</si>
  <si>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</si>
  <si>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</si>
  <si>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</si>
  <si>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</si>
  <si>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</si>
  <si>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</si>
  <si>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</si>
  <si>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</si>
  <si>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</si>
  <si>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</si>
  <si>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</si>
  <si>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</si>
  <si>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</si>
  <si>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</si>
  <si>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</si>
  <si>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</si>
  <si>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</si>
  <si>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</si>
  <si>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</si>
  <si>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</si>
  <si>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</si>
  <si>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</si>
  <si>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</si>
  <si>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</si>
  <si>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</si>
  <si>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</si>
  <si>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</si>
  <si>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</si>
  <si>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</si>
  <si>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</si>
  <si>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</si>
  <si>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</si>
  <si>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</si>
  <si>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</si>
  <si>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</si>
  <si>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</si>
  <si>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</si>
  <si>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</si>
  <si>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</si>
  <si>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</si>
  <si>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</si>
  <si>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</si>
  <si>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</si>
  <si>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</si>
  <si>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</si>
  <si>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</si>
  <si>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</si>
  <si>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</si>
  <si>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</si>
  <si>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</si>
  <si>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</si>
  <si>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</si>
  <si>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</si>
  <si>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</si>
  <si>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</si>
  <si>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</si>
  <si>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</si>
  <si>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</si>
  <si>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</si>
  <si>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</si>
  <si>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</si>
  <si>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</si>
  <si>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</si>
  <si>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</si>
  <si>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</si>
  <si>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</si>
  <si>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</si>
  <si>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</si>
  <si>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</si>
  <si>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</si>
  <si>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</si>
  <si>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</si>
  <si>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</si>
  <si>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</si>
  <si>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</si>
  <si>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</si>
  <si>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</si>
  <si>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</si>
  <si>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</si>
  <si>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</si>
  <si>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</si>
  <si>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</si>
  <si>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</si>
  <si>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</si>
  <si>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</si>
  <si>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</si>
  <si>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</si>
  <si>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</si>
  <si>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</si>
  <si>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</si>
  <si>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</si>
  <si>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</si>
  <si>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</si>
  <si>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</si>
  <si>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</si>
  <si>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</si>
  <si>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</si>
  <si>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</si>
  <si>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</si>
  <si>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</si>
  <si>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</si>
  <si>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</si>
  <si>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</si>
  <si>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</si>
  <si>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</si>
  <si>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</si>
  <si>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</si>
  <si>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</si>
  <si>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</si>
  <si>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</si>
  <si>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</si>
  <si>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</si>
  <si>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</si>
  <si>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</si>
  <si>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</si>
  <si>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</si>
  <si>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</si>
  <si>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</si>
  <si>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</si>
  <si>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</si>
  <si>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</si>
  <si>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</si>
  <si>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</si>
  <si>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</si>
  <si>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</si>
  <si>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</si>
  <si>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</si>
  <si>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</si>
  <si>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</si>
  <si>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</si>
  <si>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</si>
  <si>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</si>
  <si>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</si>
  <si>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</si>
  <si>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</si>
  <si>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</si>
  <si>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</si>
  <si>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</si>
  <si>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</si>
  <si>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</si>
  <si>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</si>
  <si>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</si>
  <si>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</si>
  <si>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</si>
  <si>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</si>
  <si>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</si>
  <si>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</si>
  <si>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</si>
  <si>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</si>
  <si>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</si>
  <si>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</si>
  <si>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</si>
  <si>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</si>
  <si>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</si>
  <si>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</si>
  <si>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</si>
  <si>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</si>
  <si>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</si>
  <si>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</si>
  <si>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</si>
  <si>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</si>
  <si>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</si>
  <si>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</si>
  <si>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</si>
  <si>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</si>
  <si>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</si>
  <si>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</si>
  <si>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</si>
  <si>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</si>
  <si>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</si>
  <si>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</si>
  <si>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</si>
  <si>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</si>
  <si>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</si>
  <si>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</si>
  <si>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</si>
  <si>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</si>
  <si>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</si>
  <si>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</si>
  <si>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</si>
  <si>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</si>
  <si>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</si>
  <si>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</si>
  <si>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</si>
  <si>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</si>
  <si>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</si>
  <si>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</si>
  <si>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</si>
  <si>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</si>
  <si>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</si>
  <si>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</si>
  <si>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</si>
  <si>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</si>
  <si>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</si>
  <si>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</si>
  <si>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</si>
  <si>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</si>
  <si>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</si>
  <si>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</si>
  <si>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</si>
  <si>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</si>
  <si>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</si>
  <si>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</si>
  <si>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</si>
  <si>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</si>
  <si>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</si>
  <si>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</si>
  <si>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</si>
  <si>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</si>
  <si>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</si>
  <si>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</si>
  <si>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</si>
  <si>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</si>
  <si>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</si>
  <si>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</si>
  <si>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</si>
  <si>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</si>
  <si>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</si>
  <si>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</si>
  <si>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</si>
  <si>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</si>
  <si>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</si>
  <si>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</si>
  <si>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</si>
  <si>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</si>
  <si>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</si>
  <si>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</si>
  <si>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</si>
  <si>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</si>
  <si>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</si>
  <si>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</si>
  <si>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</si>
  <si>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</si>
  <si>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</si>
  <si>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</si>
  <si>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</si>
  <si>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</si>
  <si>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</si>
  <si>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</si>
  <si>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</si>
  <si>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</si>
  <si>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</si>
  <si>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</si>
  <si>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</si>
  <si>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</si>
  <si>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</si>
  <si>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</si>
  <si>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</si>
  <si>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</si>
  <si>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</si>
  <si>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</si>
  <si>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</si>
  <si>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</si>
  <si>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</si>
  <si>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</si>
  <si>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</si>
  <si>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</si>
  <si>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</si>
  <si>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</si>
  <si>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</si>
  <si>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</si>
  <si>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</si>
  <si>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</si>
  <si>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</si>
  <si>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</si>
  <si>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</si>
  <si>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</si>
  <si>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</si>
  <si>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</si>
  <si>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</si>
  <si>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</si>
  <si>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</si>
  <si>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</si>
  <si>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</si>
  <si>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</si>
  <si>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</si>
  <si>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</si>
  <si>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</si>
  <si>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</si>
  <si>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</si>
  <si>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</si>
  <si>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</si>
  <si>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</si>
  <si>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</si>
  <si>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</si>
  <si>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</si>
  <si>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</si>
  <si>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</si>
  <si>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</si>
  <si>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</si>
  <si>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</si>
  <si>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</si>
  <si>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</si>
  <si>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</si>
  <si>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</si>
  <si>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</si>
  <si>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</si>
  <si>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</si>
  <si>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</si>
  <si>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</si>
  <si>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</si>
  <si>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</si>
  <si>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</si>
  <si>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</si>
  <si>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</si>
  <si>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</si>
  <si>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</si>
  <si>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</si>
  <si>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</si>
  <si>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</si>
  <si>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</si>
  <si>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</si>
  <si>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</si>
  <si>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</si>
  <si>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</si>
  <si>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</si>
  <si>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</si>
  <si>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</si>
  <si>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</si>
  <si>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</si>
  <si>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</si>
  <si>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</si>
  <si>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</si>
  <si>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</si>
  <si>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</si>
  <si>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</si>
  <si>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</si>
  <si>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</si>
  <si>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</si>
  <si>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</si>
  <si>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</si>
  <si>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</si>
  <si>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</si>
  <si>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</si>
  <si>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</si>
  <si>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</si>
  <si>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</si>
  <si>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</si>
  <si>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</si>
  <si>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</si>
  <si>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</si>
  <si>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</si>
  <si>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</si>
  <si>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</si>
  <si>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</si>
  <si>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</si>
  <si>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</si>
  <si>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</si>
  <si>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</si>
  <si>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</si>
  <si>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</si>
  <si>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</si>
  <si>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</si>
  <si>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</si>
  <si>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</si>
  <si>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</si>
  <si>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</si>
  <si>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</si>
  <si>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</si>
  <si>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</si>
  <si>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</si>
  <si>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</si>
  <si>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</si>
  <si>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</si>
  <si>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</si>
  <si>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</si>
  <si>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</si>
  <si>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</si>
  <si>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</si>
  <si>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</si>
  <si>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</si>
  <si>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</si>
  <si>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</si>
  <si>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</si>
  <si>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</si>
  <si>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</si>
  <si>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</si>
  <si>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</si>
  <si>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</si>
  <si>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</si>
  <si>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</si>
  <si>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</si>
  <si>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</si>
  <si>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</si>
  <si>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</si>
  <si>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</si>
  <si>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</si>
  <si>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</si>
  <si>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</si>
  <si>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</si>
  <si>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</si>
  <si>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</si>
  <si>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</si>
  <si>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</si>
  <si>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</si>
  <si>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</si>
  <si>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</si>
  <si>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</si>
  <si>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</si>
  <si>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</si>
  <si>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</si>
  <si>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</si>
  <si>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</si>
  <si>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</si>
  <si>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</si>
  <si>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</si>
  <si>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</si>
  <si>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</si>
  <si>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</si>
  <si>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</si>
  <si>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</si>
  <si>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</si>
  <si>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</si>
  <si>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</si>
  <si>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</si>
  <si>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</si>
  <si>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</si>
  <si>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</si>
  <si>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</si>
  <si>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</si>
  <si>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</si>
  <si>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</si>
  <si>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</si>
  <si>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</si>
  <si>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</si>
  <si>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</si>
  <si>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</si>
  <si>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</si>
  <si>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</si>
  <si>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</si>
  <si>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</si>
  <si>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</si>
  <si>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</si>
  <si>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</si>
  <si>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</si>
  <si>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</si>
  <si>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</si>
  <si>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</si>
  <si>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</si>
  <si>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</si>
  <si>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</si>
  <si>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</si>
  <si>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</si>
  <si>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</si>
  <si>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</si>
  <si>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</si>
  <si>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</si>
  <si>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</si>
  <si>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</si>
  <si>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</si>
  <si>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</si>
  <si>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</si>
  <si>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</si>
  <si>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</si>
  <si>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</si>
  <si>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</si>
  <si>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</si>
  <si>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</si>
  <si>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</si>
  <si>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</si>
  <si>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</si>
  <si>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</si>
  <si>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</si>
  <si>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</si>
  <si>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</si>
  <si>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</si>
  <si>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</si>
  <si>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</si>
  <si>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</si>
  <si>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</si>
  <si>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</si>
  <si>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</si>
  <si>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</si>
  <si>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</si>
  <si>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</si>
  <si>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</si>
  <si>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</si>
  <si>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</si>
  <si>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</si>
  <si>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</si>
  <si>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</si>
  <si>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</si>
  <si>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</si>
  <si>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</si>
  <si>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</si>
  <si>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</si>
  <si>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</si>
  <si>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</si>
  <si>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</si>
  <si>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</si>
  <si>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</si>
  <si>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</si>
  <si>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</si>
  <si>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</si>
  <si>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</si>
  <si>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</si>
  <si>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</si>
  <si>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</si>
  <si>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</si>
  <si>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</si>
  <si>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</si>
  <si>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</si>
  <si>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</si>
  <si>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</si>
  <si>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</si>
  <si>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</si>
  <si>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</si>
  <si>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</si>
  <si>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</si>
  <si>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</si>
  <si>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</si>
  <si>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</si>
  <si>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</si>
  <si>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</si>
  <si>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</si>
  <si>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</si>
  <si>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</si>
  <si>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</si>
  <si>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</si>
  <si>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</si>
  <si>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</si>
  <si>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</si>
  <si>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</si>
  <si>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</si>
  <si>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</si>
  <si>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</si>
  <si>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</si>
  <si>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</si>
  <si>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</si>
  <si>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</si>
  <si>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</si>
  <si>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</si>
  <si>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</si>
  <si>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</si>
  <si>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</si>
  <si>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</si>
  <si>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</si>
  <si>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</si>
  <si>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</si>
  <si>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</si>
  <si>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</si>
  <si>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</si>
  <si>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</si>
  <si>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</si>
  <si>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</si>
  <si>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</si>
  <si>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</si>
  <si>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</si>
  <si>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</si>
  <si>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</si>
  <si>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</si>
  <si>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</si>
  <si>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</si>
  <si>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</si>
  <si>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</si>
  <si>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</si>
  <si>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</si>
  <si>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</si>
  <si>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</si>
  <si>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</si>
  <si>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</si>
  <si>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</si>
  <si>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</si>
  <si>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</si>
  <si>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</si>
  <si>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</si>
  <si>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</si>
  <si>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</si>
  <si>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</si>
  <si>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</si>
  <si>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</si>
  <si>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</si>
  <si>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</si>
  <si>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</si>
  <si>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</si>
  <si>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</si>
  <si>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</si>
  <si>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</si>
  <si>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</si>
  <si>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</si>
  <si>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</si>
  <si>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</si>
  <si>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</si>
  <si>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</si>
  <si>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</si>
  <si>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</si>
  <si>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</si>
  <si>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</si>
  <si>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</si>
  <si>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</si>
  <si>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</si>
  <si>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</si>
  <si>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</si>
  <si>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</si>
  <si>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</si>
  <si>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</si>
  <si>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</si>
  <si>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</si>
  <si>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</si>
  <si>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</si>
  <si>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</si>
  <si>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</si>
  <si>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</si>
  <si>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</si>
  <si>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</si>
  <si>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</si>
  <si>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</si>
  <si>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</si>
  <si>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</si>
  <si>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</si>
  <si>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</si>
  <si>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</si>
  <si>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</si>
  <si>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</si>
  <si>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</si>
  <si>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</si>
  <si>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</si>
  <si>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</si>
  <si>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</si>
  <si>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</si>
  <si>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</si>
  <si>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</si>
  <si>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</si>
  <si>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</si>
  <si>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</si>
  <si>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</si>
  <si>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</si>
  <si>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</si>
  <si>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</si>
  <si>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</si>
  <si>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</si>
  <si>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</si>
  <si>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</si>
  <si>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</si>
  <si>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</si>
  <si>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</si>
  <si>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</si>
  <si>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</si>
  <si>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</si>
  <si>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</si>
  <si>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</si>
  <si>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</si>
  <si>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</si>
  <si>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</si>
  <si>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</si>
  <si>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</si>
  <si>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</si>
  <si>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</si>
  <si>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</si>
  <si>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</si>
  <si>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</si>
  <si>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</si>
  <si>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</si>
  <si>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</si>
  <si>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</si>
  <si>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</si>
  <si>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</si>
  <si>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</si>
  <si>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</si>
  <si>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</si>
  <si>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</si>
  <si>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</si>
  <si>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</si>
  <si>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</si>
  <si>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</si>
  <si>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</si>
  <si>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</si>
  <si>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</si>
  <si>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</si>
  <si>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</si>
  <si>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</si>
  <si>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</si>
  <si>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</si>
  <si>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</si>
  <si>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</si>
  <si>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</si>
  <si>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</si>
  <si>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</si>
  <si>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</si>
  <si>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</si>
  <si>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</si>
  <si>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</si>
  <si>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</si>
  <si>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</si>
  <si>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</si>
  <si>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</si>
  <si>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</si>
  <si>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</si>
  <si>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</si>
  <si>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</si>
  <si>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</si>
  <si>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</si>
  <si>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</si>
  <si>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</si>
  <si>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</si>
  <si>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</si>
  <si>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</si>
  <si>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</si>
  <si>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</si>
  <si>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</si>
  <si>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</si>
  <si>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</si>
  <si>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</si>
  <si>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</si>
  <si>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</si>
  <si>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</si>
  <si>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</si>
  <si>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</si>
  <si>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</si>
  <si>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</si>
  <si>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</si>
  <si>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</si>
  <si>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</si>
  <si>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</si>
  <si>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</si>
  <si>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</si>
  <si>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</si>
  <si>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</si>
  <si>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</si>
  <si>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</si>
  <si>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</si>
  <si>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</si>
  <si>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</si>
  <si>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</si>
  <si>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</si>
  <si>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</si>
  <si>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</si>
  <si>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</si>
  <si>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</si>
  <si>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</si>
  <si>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</si>
  <si>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</si>
  <si>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</si>
  <si>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</si>
  <si>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</si>
  <si>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</si>
  <si>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</si>
  <si>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</si>
  <si>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</si>
  <si>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</si>
  <si>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</si>
  <si>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</si>
  <si>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</si>
  <si>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</si>
  <si>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</si>
  <si>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</si>
  <si>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</si>
  <si>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</si>
  <si>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</si>
  <si>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</si>
  <si>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</si>
  <si>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</si>
  <si>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</si>
  <si>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</si>
  <si>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</si>
  <si>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</si>
  <si>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</si>
  <si>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</si>
  <si>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</si>
  <si>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</si>
  <si>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</si>
  <si>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</si>
  <si>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</si>
  <si>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</si>
  <si>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</si>
  <si>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</si>
  <si>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</si>
  <si>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</si>
  <si>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</si>
  <si>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</si>
  <si>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</si>
  <si>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</si>
  <si>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</si>
  <si>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</si>
  <si>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</si>
  <si>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</si>
  <si>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</si>
  <si>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</si>
  <si>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</si>
  <si>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</si>
  <si>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</si>
  <si>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</si>
  <si>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</si>
  <si>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</si>
  <si>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</si>
  <si>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</si>
  <si>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</si>
  <si>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</si>
  <si>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</si>
  <si>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</si>
  <si>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</si>
  <si>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</si>
  <si>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</si>
  <si>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</si>
  <si>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</si>
  <si>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</si>
  <si>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</si>
  <si>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</si>
  <si>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</si>
  <si>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</si>
  <si>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</si>
  <si>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</si>
  <si>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</si>
  <si>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</si>
  <si>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</si>
  <si>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</si>
  <si>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</si>
  <si>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</si>
  <si>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</si>
  <si>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</si>
  <si>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</si>
  <si>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</si>
  <si>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</si>
  <si>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</si>
  <si>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</si>
  <si>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</si>
  <si>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</si>
  <si>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</si>
  <si>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</si>
  <si>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</si>
  <si>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</si>
  <si>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</si>
  <si>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</si>
  <si>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</si>
  <si>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</si>
  <si>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</si>
  <si>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</si>
  <si>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</si>
  <si>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</si>
  <si>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</si>
  <si>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</si>
  <si>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</si>
  <si>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</si>
  <si>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</si>
  <si>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</si>
  <si>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</si>
  <si>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</si>
  <si>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</si>
  <si>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</si>
  <si>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</si>
  <si>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</si>
  <si>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</si>
  <si>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</si>
  <si>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</si>
  <si>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</si>
  <si>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</si>
  <si>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</si>
  <si>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</si>
  <si>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</si>
  <si>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</si>
  <si>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</si>
  <si>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</si>
  <si>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</si>
  <si>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</si>
  <si>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</si>
  <si>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</si>
  <si>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</si>
  <si>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</si>
  <si>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</si>
  <si>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</si>
  <si>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</si>
  <si>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</si>
  <si>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</si>
  <si>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</si>
  <si>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</si>
  <si>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</si>
  <si>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</si>
  <si>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</si>
  <si>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</si>
  <si>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</si>
  <si>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</si>
  <si>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</si>
  <si>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</si>
  <si>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</si>
  <si>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</si>
  <si>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</si>
  <si>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</si>
  <si>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</si>
  <si>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</si>
  <si>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</si>
  <si>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</si>
  <si>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</si>
  <si>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</si>
  <si>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</si>
  <si>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</si>
  <si>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</si>
  <si>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</si>
  <si>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</si>
  <si>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</si>
  <si>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</si>
  <si>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</si>
  <si>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</si>
  <si>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</si>
  <si>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</si>
  <si>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</si>
  <si>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</si>
  <si>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</si>
  <si>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</si>
  <si>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</si>
  <si>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</si>
  <si>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</si>
  <si>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</si>
  <si>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</si>
  <si>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</si>
  <si>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</si>
  <si>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</si>
  <si>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</si>
  <si>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</si>
  <si>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</si>
  <si>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</si>
  <si>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</si>
  <si>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</si>
  <si>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</si>
  <si>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</si>
  <si>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</si>
  <si>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</si>
  <si>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</si>
  <si>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</si>
  <si>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</si>
  <si>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</si>
  <si>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</si>
  <si>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</si>
  <si>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</si>
  <si>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</si>
  <si>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</si>
  <si>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</si>
  <si>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</si>
  <si>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</si>
  <si>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</si>
  <si>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</si>
  <si>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</si>
  <si>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</si>
  <si>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</si>
  <si>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</si>
  <si>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</si>
  <si>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</si>
  <si>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</si>
  <si>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</si>
  <si>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</si>
  <si>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</si>
  <si>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</si>
  <si>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</si>
  <si>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</si>
  <si>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</si>
  <si>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</si>
  <si>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</si>
  <si>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</si>
  <si>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</si>
  <si>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</si>
  <si>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</si>
  <si>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</si>
  <si>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</si>
  <si>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</si>
  <si>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</si>
  <si>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</si>
  <si>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</si>
  <si>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</si>
  <si>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</si>
  <si>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</si>
  <si>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</si>
  <si>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</si>
  <si>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</si>
  <si>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</si>
  <si>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</si>
  <si>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</si>
  <si>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</si>
  <si>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</si>
  <si>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</si>
  <si>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</si>
  <si>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</si>
  <si>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</si>
  <si>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</si>
  <si>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</si>
  <si>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</si>
  <si>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</si>
  <si>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</si>
  <si>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</si>
  <si>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</si>
  <si>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</si>
  <si>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</si>
  <si>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</si>
  <si>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</si>
  <si>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</si>
  <si>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</si>
  <si>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</si>
  <si>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</si>
  <si>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</si>
  <si>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</si>
  <si>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</si>
  <si>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</si>
  <si>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</si>
  <si>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</si>
  <si>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</si>
  <si>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</si>
  <si>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</si>
  <si>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</si>
  <si>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</si>
  <si>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</si>
  <si>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</si>
  <si>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</si>
  <si>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</si>
  <si>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</si>
  <si>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</si>
  <si>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</si>
  <si>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</si>
  <si>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</si>
  <si>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</si>
  <si>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</si>
  <si>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</si>
  <si>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</si>
  <si>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</si>
  <si>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</si>
  <si>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</si>
  <si>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</si>
  <si>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</si>
  <si>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</si>
  <si>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</si>
  <si>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</si>
  <si>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</si>
  <si>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</si>
  <si>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</si>
  <si>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</si>
  <si>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</si>
  <si>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</si>
  <si>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</si>
  <si>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</si>
  <si>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</si>
  <si>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</si>
  <si>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</si>
  <si>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</si>
  <si>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</si>
  <si>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</si>
  <si>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</si>
  <si>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</si>
  <si>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</si>
  <si>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</si>
  <si>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</si>
  <si>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</si>
  <si>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</si>
  <si>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</si>
  <si>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</si>
  <si>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</si>
  <si>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</si>
  <si>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</si>
  <si>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</si>
  <si>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</si>
  <si>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</si>
  <si>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</si>
  <si>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</si>
  <si>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</si>
  <si>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</si>
  <si>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</si>
  <si>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</si>
  <si>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</si>
  <si>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</si>
  <si>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</si>
  <si>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</si>
  <si>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</si>
  <si>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</si>
  <si>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</si>
  <si>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</si>
  <si>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</si>
  <si>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</si>
  <si>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</si>
  <si>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</si>
  <si>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</si>
  <si>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</si>
  <si>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</si>
  <si>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</si>
  <si>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</si>
  <si>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</si>
  <si>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</si>
  <si>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</si>
  <si>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</si>
  <si>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</si>
  <si>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</si>
  <si>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</si>
  <si>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</si>
  <si>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</si>
  <si>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</si>
  <si>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</si>
  <si>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</si>
  <si>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</si>
  <si>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</si>
  <si>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</si>
  <si>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</si>
  <si>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</si>
  <si>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</si>
  <si>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</si>
  <si>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</si>
  <si>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</si>
  <si>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</si>
  <si>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</si>
  <si>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</si>
  <si>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</si>
  <si>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</si>
  <si>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</si>
  <si>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</si>
  <si>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</si>
  <si>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</si>
  <si>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</si>
  <si>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</si>
  <si>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</si>
  <si>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</si>
  <si>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</si>
  <si>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</si>
  <si>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</si>
  <si>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</si>
  <si>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</si>
  <si>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</si>
  <si>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</si>
  <si>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</si>
  <si>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</si>
  <si>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</si>
  <si>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</si>
  <si>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</si>
  <si>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</si>
  <si>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</si>
  <si>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</si>
  <si>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</si>
  <si>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</si>
  <si>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</si>
  <si>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</si>
  <si>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</si>
  <si>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</si>
  <si>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</si>
  <si>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</si>
  <si>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</si>
  <si>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</si>
  <si>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</si>
  <si>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</si>
  <si>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</si>
  <si>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</si>
  <si>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</si>
  <si>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</si>
  <si>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</si>
  <si>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</si>
  <si>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</si>
  <si>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</si>
  <si>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</si>
  <si>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</si>
  <si>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</si>
  <si>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</si>
  <si>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</si>
  <si>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</si>
  <si>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</si>
  <si>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</si>
  <si>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</si>
  <si>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</si>
  <si>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</si>
  <si>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</si>
  <si>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</si>
  <si>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</si>
  <si>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</si>
  <si>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</si>
  <si>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</si>
  <si>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</si>
  <si>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</si>
  <si>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</si>
  <si>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</si>
  <si>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</si>
  <si>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</si>
  <si>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</si>
  <si>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</si>
  <si>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</si>
  <si>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</si>
  <si>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</si>
  <si>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</si>
  <si>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</si>
  <si>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</si>
  <si>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</si>
  <si>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</si>
  <si>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</si>
  <si>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</si>
  <si>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</si>
  <si>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</si>
  <si>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</si>
  <si>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</si>
  <si>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</si>
  <si>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</si>
  <si>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</si>
  <si>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</si>
  <si>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</si>
  <si>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</si>
  <si>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</si>
  <si>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</si>
  <si>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</si>
  <si>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</si>
  <si>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</si>
  <si>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</si>
  <si>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</si>
  <si>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</si>
  <si>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</si>
  <si>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</si>
  <si>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</si>
  <si>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</si>
  <si>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</si>
  <si>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</si>
  <si>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</si>
  <si>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</si>
  <si>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</si>
  <si>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</si>
  <si>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</si>
  <si>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</si>
  <si>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</si>
  <si>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</si>
  <si>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</si>
  <si>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</si>
  <si>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</si>
  <si>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</si>
  <si>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</si>
  <si>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</si>
  <si>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</si>
  <si>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</si>
  <si>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</si>
  <si>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</si>
  <si>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</si>
  <si>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</si>
  <si>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</si>
  <si>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</si>
  <si>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</si>
  <si>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</si>
  <si>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</si>
  <si>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</si>
  <si>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</si>
  <si>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</si>
  <si>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</si>
  <si>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</si>
  <si>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</si>
  <si>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</si>
  <si>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</si>
  <si>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</si>
  <si>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</si>
  <si>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</si>
  <si>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</si>
  <si>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</si>
  <si>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</si>
  <si>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</si>
  <si>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</si>
  <si>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</si>
  <si>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</si>
  <si>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</si>
  <si>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</si>
  <si>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</si>
  <si>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</si>
  <si>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</si>
  <si>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</si>
  <si>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</si>
  <si>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</si>
  <si>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</si>
  <si>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</si>
  <si>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</si>
  <si>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</si>
  <si>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</si>
  <si>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</si>
  <si>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</si>
  <si>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</si>
  <si>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</si>
  <si>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</si>
  <si>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</si>
  <si>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</si>
  <si>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</si>
  <si>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</si>
  <si>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</si>
  <si>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</si>
  <si>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</si>
  <si>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</si>
  <si>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</si>
  <si>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</si>
  <si>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</si>
  <si>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</si>
  <si>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</si>
  <si>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</si>
  <si>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</si>
  <si>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</si>
  <si>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</si>
  <si>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</si>
  <si>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</si>
  <si>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</si>
  <si>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</si>
  <si>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</si>
  <si>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</si>
  <si>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</si>
  <si>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</si>
  <si>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</si>
  <si>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</si>
  <si>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</si>
  <si>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</si>
  <si>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</si>
  <si>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</si>
  <si>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</si>
  <si>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</si>
  <si>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</si>
  <si>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</si>
  <si>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</si>
  <si>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</si>
  <si>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</si>
  <si>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</si>
  <si>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</si>
  <si>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</si>
  <si>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</si>
  <si>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</si>
  <si>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</si>
  <si>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</si>
  <si>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</si>
  <si>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</si>
  <si>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</si>
  <si>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</si>
  <si>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</si>
  <si>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</si>
  <si>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</si>
  <si>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</si>
  <si>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</si>
  <si>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</si>
  <si>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</si>
  <si>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</si>
  <si>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</si>
  <si>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</si>
  <si>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</si>
  <si>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</si>
  <si>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</si>
  <si>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</si>
  <si>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</si>
  <si>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</si>
  <si>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</si>
  <si>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</si>
  <si>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</si>
  <si>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</si>
  <si>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</si>
  <si>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</si>
  <si>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</si>
  <si>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</si>
  <si>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</si>
  <si>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</si>
  <si>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</si>
  <si>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</si>
  <si>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</si>
  <si>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</si>
  <si>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</si>
  <si>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</si>
  <si>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</si>
  <si>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</si>
  <si>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</si>
  <si>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</si>
  <si>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</si>
  <si>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</si>
  <si>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</si>
  <si>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</si>
  <si>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</si>
  <si>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</si>
  <si>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</si>
  <si>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</si>
  <si>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</si>
  <si>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</si>
  <si>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</si>
  <si>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</si>
  <si>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</si>
  <si>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</si>
  <si>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</si>
  <si>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</si>
  <si>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</si>
  <si>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</si>
  <si>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</si>
  <si>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</si>
  <si>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</si>
  <si>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</si>
  <si>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</si>
  <si>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</si>
  <si>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</si>
  <si>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</si>
  <si>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</si>
  <si>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</si>
  <si>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</si>
  <si>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</si>
  <si>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</si>
  <si>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</si>
  <si>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</si>
  <si>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</si>
  <si>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</si>
  <si>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</si>
  <si>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</si>
  <si>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</si>
  <si>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</si>
  <si>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</si>
  <si>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</si>
  <si>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</si>
  <si>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</si>
  <si>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</si>
  <si>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</si>
  <si>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</si>
  <si>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</si>
  <si>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</si>
  <si>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</si>
  <si>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</si>
  <si>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</si>
  <si>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</si>
  <si>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</si>
  <si>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</si>
  <si>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</si>
  <si>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</si>
  <si>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</si>
  <si>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</si>
  <si>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</si>
  <si>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</si>
  <si>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</si>
  <si>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</si>
  <si>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</si>
  <si>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</si>
  <si>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</si>
  <si>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</si>
  <si>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</si>
  <si>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</si>
  <si>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</si>
  <si>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</si>
  <si>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</si>
  <si>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</si>
  <si>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</si>
  <si>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</si>
  <si>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</si>
  <si>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</si>
  <si>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</si>
  <si>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</si>
  <si>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</si>
  <si>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</si>
  <si>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</si>
  <si>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</si>
  <si>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</si>
  <si>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</si>
  <si>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</si>
  <si>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</si>
  <si>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</si>
  <si>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</si>
  <si>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</si>
  <si>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</si>
  <si>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</si>
  <si>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</si>
  <si>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</si>
  <si>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</si>
  <si>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</si>
  <si>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</si>
  <si>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</si>
  <si>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</si>
  <si>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</si>
  <si>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</si>
  <si>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</si>
  <si>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</si>
  <si>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</si>
  <si>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</si>
  <si>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</si>
  <si>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</si>
  <si>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</si>
  <si>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</si>
  <si>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</si>
  <si>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</si>
  <si>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</si>
  <si>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</si>
  <si>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</si>
  <si>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</si>
  <si>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</si>
  <si>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</si>
  <si>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</si>
  <si>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</si>
  <si>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</si>
  <si>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</si>
  <si>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</si>
  <si>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</si>
  <si>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</si>
  <si>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</si>
  <si>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</si>
  <si>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</si>
  <si>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</si>
  <si>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</si>
  <si>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</si>
  <si>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</si>
  <si>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</si>
  <si>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</si>
  <si>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</si>
  <si>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</si>
  <si>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</si>
  <si>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</si>
  <si>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</si>
  <si>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</si>
  <si>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</si>
  <si>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</si>
  <si>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</si>
  <si>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</si>
  <si>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</si>
  <si>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</si>
  <si>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</si>
  <si>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</si>
  <si>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</si>
  <si>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</si>
  <si>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</si>
  <si>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</si>
  <si>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</si>
  <si>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</si>
  <si>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</si>
  <si>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</si>
  <si>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</si>
  <si>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</si>
  <si>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</si>
  <si>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</si>
  <si>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</si>
  <si>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</si>
  <si>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</si>
  <si>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</si>
  <si>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</si>
  <si>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</si>
  <si>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</si>
  <si>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</si>
  <si>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</si>
  <si>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</si>
  <si>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</si>
  <si>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</si>
  <si>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</si>
  <si>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</si>
  <si>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</si>
  <si>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</si>
  <si>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</si>
  <si>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</si>
  <si>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</si>
  <si>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</si>
  <si>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</si>
  <si>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</si>
  <si>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</si>
  <si>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</si>
  <si>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</si>
  <si>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</si>
  <si>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</si>
  <si>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</si>
  <si>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</si>
  <si>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</si>
  <si>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</si>
  <si>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</si>
  <si>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</si>
  <si>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</si>
  <si>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</si>
  <si>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</si>
  <si>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</si>
  <si>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</si>
  <si>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</si>
  <si>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</si>
  <si>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</si>
  <si>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</si>
  <si>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</si>
  <si>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</si>
  <si>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</si>
  <si>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</si>
  <si>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</si>
  <si>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</si>
  <si>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</si>
  <si>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</si>
  <si>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</si>
  <si>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</si>
  <si>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</si>
  <si>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</si>
  <si>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</si>
  <si>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</si>
  <si>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</si>
  <si>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</si>
  <si>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</si>
  <si>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</si>
  <si>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</si>
  <si>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</si>
  <si>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</si>
  <si>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</si>
  <si>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</si>
  <si>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</si>
  <si>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</si>
  <si>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</si>
  <si>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</si>
  <si>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</si>
  <si>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</si>
  <si>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</si>
  <si>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</si>
  <si>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</si>
  <si>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</si>
  <si>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</si>
  <si>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</si>
  <si>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</si>
  <si>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</si>
  <si>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</si>
  <si>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</si>
  <si>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</si>
  <si>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</si>
  <si>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</si>
  <si>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</si>
  <si>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</si>
  <si>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</si>
  <si>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</si>
  <si>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</si>
  <si>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</si>
  <si>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</si>
  <si>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</si>
  <si>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</si>
  <si>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</si>
  <si>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</si>
  <si>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</si>
  <si>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</si>
  <si>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</si>
  <si>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</si>
  <si>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</si>
  <si>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</si>
  <si>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</si>
  <si>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</si>
  <si>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</si>
  <si>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</si>
  <si>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</si>
  <si>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</si>
  <si>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</si>
  <si>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</si>
  <si>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</si>
  <si>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</si>
  <si>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</si>
  <si>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</si>
  <si>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</si>
  <si>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</si>
  <si>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</si>
  <si>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</si>
  <si>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</si>
  <si>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</si>
  <si>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</si>
  <si>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</si>
  <si>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</si>
  <si>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</si>
  <si>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</si>
  <si>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</si>
  <si>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</si>
  <si>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</si>
  <si>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</si>
  <si>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</si>
  <si>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</si>
  <si>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</si>
  <si>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</si>
  <si>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</si>
  <si>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</si>
  <si>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</si>
  <si>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</si>
  <si>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</si>
  <si>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</si>
  <si>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</si>
  <si>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</si>
  <si>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</si>
  <si>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</si>
  <si>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</si>
  <si>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</si>
  <si>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</si>
  <si>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</si>
  <si>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</si>
  <si>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</si>
  <si>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</si>
  <si>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</si>
  <si>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</si>
  <si>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</si>
  <si>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</si>
  <si>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</si>
  <si>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</si>
  <si>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</si>
  <si>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</si>
  <si>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</si>
  <si>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</si>
  <si>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</si>
  <si>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</si>
  <si>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</si>
  <si>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</si>
  <si>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</si>
  <si>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</si>
  <si>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</si>
  <si>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</si>
  <si>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</si>
  <si>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</si>
  <si>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</si>
  <si>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</si>
  <si>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</si>
  <si>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</si>
  <si>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</si>
  <si>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</si>
  <si>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</si>
  <si>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</si>
  <si>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</si>
  <si>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</si>
  <si>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</si>
  <si>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</si>
  <si>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</si>
  <si>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</si>
  <si>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</si>
  <si>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</si>
  <si>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</si>
  <si>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</si>
  <si>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</si>
  <si>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</si>
  <si>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</si>
  <si>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</si>
  <si>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</si>
  <si>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</si>
  <si>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</si>
  <si>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</si>
  <si>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</si>
  <si>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</si>
  <si>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</si>
  <si>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</si>
  <si>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</si>
  <si>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</si>
  <si>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</si>
  <si>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</si>
  <si>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</si>
  <si>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</si>
  <si>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</si>
  <si>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</si>
  <si>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</si>
  <si>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</si>
  <si>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</si>
  <si>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</si>
  <si>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</si>
  <si>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</si>
  <si>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</si>
  <si>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</si>
  <si>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</si>
  <si>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</si>
  <si>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</si>
  <si>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</si>
  <si>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</si>
  <si>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</si>
  <si>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</si>
  <si>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</si>
  <si>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</si>
  <si>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</si>
  <si>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</si>
  <si>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</si>
  <si>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</si>
  <si>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</si>
  <si>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</si>
  <si>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</si>
  <si>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</si>
  <si>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</si>
  <si>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</si>
  <si>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</si>
  <si>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</si>
  <si>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</si>
  <si>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</si>
  <si>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</si>
  <si>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</si>
  <si>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</si>
  <si>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</si>
  <si>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</si>
  <si>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</si>
  <si>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</si>
  <si>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</si>
  <si>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</si>
  <si>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</si>
  <si>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</si>
  <si>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</si>
  <si>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</si>
  <si>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</si>
  <si>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</si>
  <si>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</si>
  <si>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</si>
  <si>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</si>
  <si>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</si>
  <si>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</si>
  <si>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</si>
  <si>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</si>
  <si>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</si>
  <si>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</si>
  <si>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</si>
  <si>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</si>
  <si>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</si>
  <si>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</si>
  <si>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</si>
  <si>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</si>
  <si>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</si>
  <si>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</si>
  <si>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</si>
  <si>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</si>
  <si>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</si>
  <si>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</si>
  <si>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</si>
  <si>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</si>
  <si>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</si>
  <si>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</si>
  <si>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</si>
  <si>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</si>
  <si>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</si>
  <si>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</si>
  <si>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</si>
  <si>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</si>
  <si>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</si>
  <si>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</si>
  <si>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</si>
  <si>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</si>
  <si>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</si>
  <si>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</si>
  <si>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</si>
  <si>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</si>
  <si>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</si>
  <si>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</si>
  <si>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</si>
  <si>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</si>
  <si>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</si>
  <si>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</si>
  <si>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</si>
  <si>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</si>
  <si>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</si>
  <si>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</si>
  <si>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</si>
  <si>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</si>
  <si>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</si>
  <si>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</si>
  <si>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</si>
  <si>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</si>
  <si>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</si>
  <si>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</si>
  <si>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</si>
  <si>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</si>
  <si>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</si>
  <si>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</si>
  <si>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</si>
  <si>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</si>
  <si>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</si>
  <si>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</si>
  <si>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</si>
  <si>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</si>
  <si>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</si>
  <si>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</si>
  <si>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</si>
  <si>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</si>
  <si>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</si>
  <si>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</si>
  <si>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</si>
  <si>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</si>
  <si>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</si>
  <si>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</si>
  <si>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</si>
  <si>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</si>
  <si>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</si>
  <si>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</si>
  <si>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</si>
  <si>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</si>
  <si>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</si>
  <si>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</si>
  <si>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</si>
  <si>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</si>
  <si>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</si>
  <si>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</si>
  <si>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</si>
  <si>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</si>
  <si>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</si>
  <si>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</si>
  <si>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</si>
  <si>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</si>
  <si>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</si>
  <si>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</si>
  <si>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</si>
  <si>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</si>
  <si>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</si>
  <si>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</si>
  <si>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</si>
  <si>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</si>
  <si>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</si>
  <si>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</si>
  <si>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</si>
  <si>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</si>
  <si>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</si>
  <si>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</si>
  <si>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</si>
  <si>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</si>
  <si>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</si>
  <si>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</si>
  <si>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</si>
  <si>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</si>
  <si>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</si>
  <si>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</si>
  <si>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</si>
  <si>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</si>
  <si>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</si>
  <si>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</si>
  <si>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</si>
  <si>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</si>
  <si>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</si>
  <si>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</si>
  <si>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</si>
  <si>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</si>
  <si>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</si>
  <si>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</si>
  <si>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</si>
  <si>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</si>
  <si>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</si>
  <si>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</si>
  <si>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</si>
  <si>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</si>
  <si>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</si>
  <si>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</si>
  <si>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</si>
  <si>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</si>
  <si>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</si>
  <si>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</si>
  <si>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</si>
  <si>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</si>
  <si>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</si>
  <si>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</si>
  <si>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</si>
  <si>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</si>
  <si>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</si>
  <si>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</si>
  <si>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</si>
  <si>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</si>
  <si>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</si>
  <si>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</si>
  <si>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</si>
  <si>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</si>
  <si>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</si>
  <si>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</si>
  <si>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</si>
  <si>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</si>
  <si>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</si>
  <si>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</si>
  <si>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</si>
  <si>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</si>
  <si>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</si>
  <si>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</si>
  <si>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</si>
  <si>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</si>
  <si>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</si>
  <si>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</si>
  <si>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</si>
  <si>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</si>
  <si>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</si>
  <si>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</si>
  <si>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</si>
  <si>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</si>
  <si>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</si>
  <si>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</si>
  <si>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</si>
  <si>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</si>
  <si>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</si>
  <si>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</si>
  <si>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</si>
  <si>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</si>
  <si>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</si>
  <si>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</si>
  <si>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</si>
  <si>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</si>
  <si>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</si>
  <si>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</si>
  <si>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</si>
  <si>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</si>
  <si>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</si>
  <si>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</si>
  <si>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</si>
  <si>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</si>
  <si>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</si>
  <si>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</si>
  <si>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</si>
  <si>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</si>
  <si>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</si>
  <si>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</si>
  <si>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</si>
  <si>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</si>
  <si>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</si>
  <si>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</si>
  <si>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</si>
  <si>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</si>
  <si>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</si>
  <si>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</si>
  <si>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</si>
  <si>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</si>
  <si>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</si>
  <si>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</si>
  <si>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</si>
  <si>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</si>
  <si>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</si>
  <si>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</si>
  <si>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</si>
  <si>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</si>
  <si>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</si>
  <si>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</si>
  <si>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</si>
  <si>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</si>
  <si>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</si>
  <si>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</si>
  <si>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</si>
  <si>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</si>
  <si>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</si>
  <si>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</si>
  <si>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</si>
  <si>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</si>
  <si>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</si>
  <si>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</si>
  <si>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</si>
  <si>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</si>
  <si>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</si>
  <si>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</si>
  <si>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</si>
  <si>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</si>
  <si>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</si>
  <si>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</si>
  <si>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</si>
  <si>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</si>
  <si>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</si>
  <si>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</si>
  <si>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</si>
  <si>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</si>
  <si>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</si>
  <si>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</si>
  <si>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</si>
  <si>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</si>
  <si>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</si>
  <si>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</si>
  <si>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</si>
  <si>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</si>
  <si>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</si>
  <si>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</si>
  <si>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</si>
  <si>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</si>
  <si>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</si>
  <si>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</si>
  <si>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</si>
  <si>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</si>
  <si>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</si>
  <si>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</si>
  <si>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</si>
  <si>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</si>
  <si>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</si>
  <si>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</si>
  <si>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</si>
  <si>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</si>
  <si>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</si>
  <si>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</si>
  <si>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</si>
  <si>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</si>
  <si>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</si>
  <si>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</si>
  <si>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</si>
  <si>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</si>
  <si>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</si>
  <si>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</si>
  <si>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</si>
  <si>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</si>
  <si>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</si>
  <si>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</si>
  <si>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</si>
  <si>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</si>
  <si>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</si>
  <si>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</si>
  <si>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</si>
  <si>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</si>
  <si>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</si>
  <si>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</si>
  <si>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</si>
  <si>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</si>
  <si>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</si>
  <si>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</si>
  <si>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</si>
  <si>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</si>
  <si>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</si>
  <si>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</si>
  <si>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</si>
  <si>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</si>
  <si>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</si>
  <si>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</si>
  <si>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</si>
  <si>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</si>
  <si>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</si>
  <si>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</si>
  <si>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</si>
  <si>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</si>
  <si>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</si>
  <si>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</si>
  <si>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</si>
  <si>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</si>
  <si>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</si>
  <si>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</si>
  <si>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</si>
  <si>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</si>
  <si>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</si>
  <si>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</si>
  <si>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</si>
  <si>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</si>
  <si>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</si>
  <si>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</si>
  <si>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</si>
  <si>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</si>
  <si>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</si>
  <si>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</si>
  <si>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</si>
  <si>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</si>
  <si>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</si>
  <si>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</si>
  <si>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</si>
  <si>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</si>
  <si>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</si>
  <si>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</si>
  <si>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</si>
  <si>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</si>
  <si>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</si>
  <si>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</si>
  <si>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</si>
  <si>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</si>
  <si>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</si>
  <si>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</si>
  <si>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</si>
  <si>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</si>
  <si>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</si>
  <si>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</si>
  <si>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</si>
  <si>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</si>
  <si>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</si>
  <si>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</si>
  <si>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</si>
  <si>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</si>
  <si>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</si>
  <si>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</si>
  <si>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</si>
  <si>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</si>
  <si>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</si>
  <si>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</si>
  <si>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</si>
  <si>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</si>
  <si>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</si>
  <si>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</si>
  <si>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</si>
  <si>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</si>
  <si>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</si>
  <si>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</si>
  <si>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</si>
  <si>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</si>
  <si>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</si>
  <si>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</si>
  <si>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</si>
  <si>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</si>
  <si>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</si>
  <si>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</si>
  <si>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</si>
  <si>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</si>
  <si>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</si>
  <si>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</si>
  <si>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</si>
  <si>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</si>
  <si>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</si>
  <si>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</si>
  <si>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</si>
  <si>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</si>
  <si>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</si>
  <si>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</si>
  <si>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</si>
  <si>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</si>
  <si>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</si>
  <si>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</si>
  <si>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</si>
  <si>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</si>
  <si>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</si>
  <si>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</si>
  <si>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</si>
  <si>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</si>
  <si>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</si>
  <si>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</si>
  <si>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</si>
  <si>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</si>
  <si>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</si>
  <si>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</si>
  <si>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</si>
  <si>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</si>
  <si>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</si>
  <si>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</si>
  <si>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</si>
  <si>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</si>
  <si>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</si>
  <si>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</si>
  <si>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</si>
  <si>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</si>
  <si>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</si>
  <si>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</si>
  <si>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</si>
  <si>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</si>
  <si>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</si>
  <si>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</si>
  <si>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</si>
  <si>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</si>
  <si>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</si>
  <si>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</si>
  <si>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</si>
  <si>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</si>
  <si>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</si>
  <si>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</si>
  <si>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</si>
  <si>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</si>
  <si>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</si>
  <si>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</si>
  <si>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</si>
  <si>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</si>
  <si>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</si>
  <si>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</si>
  <si>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</si>
  <si>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</si>
  <si>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</si>
  <si>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</si>
  <si>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</si>
  <si>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</si>
  <si>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</si>
  <si>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</si>
  <si>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</si>
  <si>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</si>
  <si>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</si>
  <si>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</si>
  <si>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</si>
  <si>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</si>
  <si>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</si>
  <si>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</si>
  <si>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</si>
  <si>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</si>
  <si>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</si>
  <si>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</si>
  <si>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</si>
  <si>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</si>
  <si>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</si>
  <si>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</si>
  <si>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</si>
  <si>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</si>
  <si>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</si>
  <si>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</si>
  <si>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</si>
  <si>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</si>
  <si>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</si>
  <si>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</si>
  <si>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</si>
  <si>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</si>
  <si>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</si>
  <si>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</si>
  <si>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</si>
  <si>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</si>
  <si>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</si>
  <si>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</si>
  <si>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</si>
  <si>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</si>
  <si>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</si>
  <si>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</si>
  <si>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</si>
  <si>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</si>
  <si>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</si>
  <si>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</si>
  <si>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</si>
  <si>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</si>
  <si>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</si>
  <si>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</si>
  <si>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</si>
  <si>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</si>
  <si>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</si>
  <si>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</si>
  <si>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</si>
  <si>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</si>
  <si>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</si>
  <si>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</si>
  <si>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</si>
  <si>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</si>
  <si>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</si>
  <si>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</si>
  <si>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</si>
  <si>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</si>
  <si>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</si>
  <si>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</si>
  <si>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</si>
  <si>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</si>
  <si>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</si>
  <si>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</si>
  <si>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</si>
  <si>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</si>
  <si>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</si>
  <si>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</si>
  <si>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</si>
  <si>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</si>
  <si>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</si>
  <si>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</si>
  <si>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</si>
  <si>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</si>
  <si>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</si>
  <si>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</si>
  <si>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</si>
  <si>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</si>
  <si>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</si>
  <si>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</si>
  <si>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</si>
  <si>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</si>
  <si>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</si>
  <si>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</si>
  <si>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</si>
  <si>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</si>
  <si>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</si>
  <si>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</si>
  <si>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</si>
  <si>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</si>
  <si>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</si>
  <si>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</si>
  <si>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</si>
  <si>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</si>
  <si>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</si>
  <si>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</si>
  <si>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</si>
  <si>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</si>
  <si>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</si>
  <si>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</si>
  <si>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</si>
  <si>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</si>
  <si>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</si>
  <si>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</si>
  <si>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</si>
  <si>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</si>
  <si>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</si>
  <si>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</si>
  <si>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</si>
  <si>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</si>
  <si>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</si>
  <si>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</si>
  <si>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</si>
  <si>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</si>
  <si>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</si>
  <si>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</si>
  <si>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</si>
  <si>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</si>
  <si>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</si>
  <si>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</si>
  <si>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</si>
  <si>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</si>
  <si>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</si>
  <si>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</si>
  <si>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</si>
  <si>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</si>
  <si>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</si>
  <si>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</si>
  <si>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</si>
  <si>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</si>
  <si>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</si>
  <si>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</si>
  <si>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</si>
  <si>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</si>
  <si>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</si>
  <si>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</si>
  <si>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</si>
  <si>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</si>
  <si>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</si>
  <si>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</si>
  <si>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</si>
  <si>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</si>
  <si>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</si>
  <si>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</si>
  <si>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</si>
  <si>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</si>
  <si>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</si>
  <si>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</si>
  <si>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</si>
  <si>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</si>
  <si>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</si>
  <si>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</si>
  <si>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</si>
  <si>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</si>
  <si>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</si>
  <si>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</si>
  <si>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</si>
  <si>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</si>
  <si>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</si>
  <si>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</si>
  <si>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</si>
  <si>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</si>
  <si>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</si>
  <si>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</si>
  <si>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</si>
  <si>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</si>
  <si>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</si>
  <si>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</si>
  <si>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</si>
  <si>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</si>
  <si>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</si>
  <si>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</si>
  <si>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</si>
  <si>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</si>
  <si>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</si>
  <si>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</si>
  <si>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</si>
  <si>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</si>
  <si>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</si>
  <si>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</si>
  <si>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</si>
  <si>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</si>
  <si>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</si>
  <si>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</si>
  <si>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</si>
  <si>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</si>
  <si>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</si>
  <si>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</si>
  <si>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</si>
  <si>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</si>
  <si>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</si>
  <si>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</si>
  <si>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</si>
  <si>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</si>
  <si>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</si>
  <si>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</si>
  <si>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</si>
  <si>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</si>
  <si>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</si>
  <si>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</si>
  <si>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</si>
  <si>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</si>
  <si>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</si>
  <si>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</si>
  <si>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</si>
  <si>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</si>
  <si>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</si>
  <si>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</si>
  <si>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</si>
  <si>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</si>
  <si>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</si>
  <si>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</si>
  <si>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</si>
  <si>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</si>
  <si>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</si>
  <si>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</si>
  <si>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</si>
  <si>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</si>
  <si>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</si>
  <si>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</si>
  <si>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</si>
  <si>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</si>
  <si>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</si>
  <si>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</si>
  <si>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</si>
  <si>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</si>
  <si>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</si>
  <si>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</si>
  <si>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</si>
  <si>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</si>
  <si>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</si>
  <si>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</si>
  <si>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</si>
  <si>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</si>
  <si>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</si>
  <si>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</si>
  <si>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</si>
  <si>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</si>
  <si>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</si>
  <si>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</si>
  <si>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</si>
  <si>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</si>
  <si>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</si>
  <si>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</si>
  <si>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</si>
  <si>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</si>
  <si>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</si>
  <si>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</si>
  <si>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</si>
  <si>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</si>
  <si>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</si>
  <si>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</si>
  <si>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</si>
  <si>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</si>
  <si>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</si>
  <si>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</si>
  <si>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</si>
  <si>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</si>
  <si>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</si>
  <si>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</si>
  <si>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</si>
  <si>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</si>
  <si>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</si>
  <si>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</si>
  <si>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</si>
  <si>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</si>
  <si>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</si>
  <si>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</si>
  <si>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</si>
  <si>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</si>
  <si>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</si>
  <si>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</si>
  <si>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</si>
  <si>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</si>
  <si>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</si>
  <si>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</si>
  <si>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</si>
  <si>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</si>
  <si>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</si>
  <si>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</si>
  <si>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</si>
  <si>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</si>
  <si>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</si>
  <si>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</si>
  <si>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</si>
  <si>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</si>
  <si>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</si>
  <si>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</si>
  <si>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</si>
  <si>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</si>
  <si>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</si>
  <si>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</si>
  <si>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</si>
  <si>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</si>
  <si>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</si>
  <si>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</si>
  <si>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</si>
  <si>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</si>
  <si>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</si>
  <si>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</si>
  <si>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</si>
  <si>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</si>
  <si>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</si>
  <si>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</si>
  <si>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</si>
  <si>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</si>
  <si>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</si>
  <si>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</si>
  <si>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</si>
  <si>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</si>
  <si>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</si>
  <si>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</si>
  <si>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</si>
  <si>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</si>
  <si>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</si>
  <si>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</si>
  <si>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</si>
  <si>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</si>
  <si>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</si>
  <si>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</si>
  <si>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</si>
  <si>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</si>
  <si>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</si>
  <si>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</si>
  <si>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</si>
  <si>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</si>
  <si>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</si>
  <si>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</si>
  <si>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</si>
  <si>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</si>
  <si>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</si>
  <si>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</si>
  <si>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</si>
  <si>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</si>
  <si>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</si>
  <si>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</si>
  <si>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</si>
  <si>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</si>
  <si>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</si>
  <si>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</si>
  <si>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</si>
  <si>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</si>
  <si>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</si>
  <si>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</si>
  <si>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</si>
  <si>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</si>
  <si>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</si>
  <si>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</si>
  <si>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</si>
  <si>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</si>
  <si>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</si>
  <si>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</si>
  <si>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</si>
  <si>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</si>
  <si>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</si>
  <si>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</si>
  <si>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</si>
  <si>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</si>
  <si>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</si>
  <si>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</si>
  <si>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</si>
  <si>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</si>
  <si>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</si>
  <si>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</si>
  <si>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</si>
  <si>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</si>
  <si>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</si>
  <si>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</si>
  <si>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</si>
  <si>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</si>
  <si>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</si>
  <si>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</si>
  <si>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</si>
  <si>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</si>
  <si>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</si>
  <si>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</si>
  <si>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</si>
  <si>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</si>
  <si>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</si>
  <si>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</si>
  <si>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</si>
  <si>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</si>
  <si>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</si>
  <si>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</si>
  <si>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</si>
  <si>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</si>
  <si>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</si>
  <si>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</si>
  <si>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</si>
  <si>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</si>
  <si>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</si>
  <si>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</si>
  <si>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</si>
  <si>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</si>
  <si>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</si>
  <si>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</si>
  <si>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</si>
  <si>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</si>
  <si>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</si>
  <si>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</si>
  <si>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</si>
  <si>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</si>
  <si>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</si>
  <si>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</si>
  <si>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</si>
  <si>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</si>
  <si>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</si>
  <si>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</si>
  <si>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</si>
  <si>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</si>
  <si>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</si>
  <si>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</si>
  <si>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</si>
  <si>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</si>
  <si>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</si>
  <si>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</si>
  <si>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</si>
  <si>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</si>
  <si>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</si>
  <si>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</si>
  <si>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</si>
  <si>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</si>
  <si>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</si>
  <si>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</si>
  <si>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</si>
  <si>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</si>
  <si>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</si>
  <si>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</si>
  <si>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</si>
  <si>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</si>
  <si>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</si>
  <si>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</si>
  <si>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</si>
  <si>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</si>
  <si>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</si>
  <si>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</si>
  <si>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</si>
  <si>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</si>
  <si>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</si>
  <si>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</si>
  <si>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</si>
  <si>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</si>
  <si>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</si>
  <si>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</si>
  <si>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</si>
  <si>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</si>
  <si>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</si>
  <si>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</si>
  <si>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</si>
  <si>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</si>
  <si>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</si>
  <si>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</si>
  <si>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</si>
  <si>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</si>
  <si>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</si>
  <si>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</si>
  <si>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</si>
  <si>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</si>
  <si>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</si>
  <si>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</si>
  <si>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</si>
  <si>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</si>
  <si>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</si>
  <si>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</si>
  <si>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</si>
  <si>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</si>
  <si>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</si>
  <si>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</si>
  <si>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</si>
  <si>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</si>
  <si>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</si>
  <si>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</si>
  <si>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</si>
  <si>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</si>
  <si>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</si>
  <si>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</si>
  <si>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</si>
  <si>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</si>
  <si>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</si>
  <si>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</si>
  <si>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</si>
  <si>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</si>
  <si>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</si>
  <si>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</si>
  <si>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</si>
  <si>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</si>
  <si>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</si>
  <si>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</si>
  <si>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</si>
  <si>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</si>
  <si>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</si>
  <si>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</si>
  <si>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</si>
  <si>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</si>
  <si>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</si>
  <si>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</si>
  <si>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</si>
  <si>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</si>
  <si>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</si>
  <si>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</si>
  <si>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</si>
  <si>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</si>
  <si>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</si>
  <si>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</si>
  <si>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</si>
  <si>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</si>
  <si>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</si>
  <si>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</si>
  <si>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</si>
  <si>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</si>
  <si>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</si>
  <si>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</si>
  <si>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</si>
  <si>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</si>
  <si>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</si>
  <si>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</si>
  <si>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</si>
  <si>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</si>
  <si>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</si>
  <si>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</si>
  <si>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</si>
  <si>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</si>
  <si>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</si>
  <si>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</si>
  <si>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</si>
  <si>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</si>
  <si>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</si>
  <si>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</si>
  <si>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</si>
  <si>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</si>
  <si>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</si>
  <si>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</si>
  <si>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</si>
  <si>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</si>
  <si>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</si>
  <si>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</si>
  <si>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</si>
  <si>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</si>
  <si>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</si>
  <si>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</si>
  <si>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</si>
  <si>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</si>
  <si>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</si>
  <si>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</si>
  <si>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</si>
  <si>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</si>
  <si>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</si>
  <si>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</si>
  <si>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</si>
  <si>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</si>
  <si>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</si>
  <si>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</si>
  <si>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</si>
  <si>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</si>
  <si>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</si>
  <si>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</si>
  <si>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</si>
  <si>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</si>
  <si>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</si>
  <si>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</si>
  <si>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</si>
  <si>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</si>
  <si>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</si>
  <si>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</si>
  <si>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</si>
  <si>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</si>
  <si>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</si>
  <si>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</si>
  <si>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</si>
  <si>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</si>
  <si>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</si>
  <si>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</si>
  <si>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</si>
  <si>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</si>
  <si>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</si>
  <si>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</si>
  <si>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</si>
  <si>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</si>
  <si>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</si>
  <si>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</si>
  <si>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</si>
  <si>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</si>
  <si>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</si>
  <si>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</si>
  <si>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</si>
  <si>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</si>
  <si>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</si>
  <si>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</si>
  <si>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</si>
  <si>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</si>
  <si>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</si>
  <si>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</si>
  <si>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</si>
  <si>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</si>
  <si>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</si>
  <si>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</si>
  <si>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</si>
  <si>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</si>
  <si>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</si>
  <si>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</si>
  <si>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</si>
  <si>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</si>
  <si>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</si>
  <si>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</si>
  <si>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</si>
  <si>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</si>
  <si>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</si>
  <si>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</si>
  <si>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</si>
  <si>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</si>
  <si>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</si>
  <si>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</si>
  <si>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</si>
  <si>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</si>
  <si>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</si>
  <si>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</si>
  <si>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</si>
  <si>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</si>
  <si>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</si>
  <si>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</si>
  <si>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</si>
  <si>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</si>
  <si>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</si>
  <si>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</si>
  <si>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</si>
  <si>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</si>
  <si>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</si>
  <si>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</si>
  <si>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</si>
  <si>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</si>
  <si>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</si>
  <si>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</si>
  <si>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</si>
  <si>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</si>
  <si>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</si>
  <si>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</si>
  <si>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</si>
  <si>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</si>
  <si>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</si>
  <si>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</si>
  <si>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</si>
  <si>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</si>
  <si>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</si>
  <si>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</si>
  <si>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</si>
  <si>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</si>
  <si>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</si>
  <si>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</si>
  <si>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</si>
  <si>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</si>
  <si>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</si>
  <si>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</si>
  <si>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</si>
  <si>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</si>
  <si>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</si>
  <si>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</si>
  <si>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</si>
  <si>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</si>
  <si>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</si>
  <si>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</si>
  <si>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</si>
  <si>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</si>
  <si>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</si>
  <si>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</si>
  <si>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</si>
  <si>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</si>
  <si>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</si>
  <si>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</si>
  <si>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</si>
  <si>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</si>
  <si>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</si>
  <si>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</si>
  <si>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</si>
  <si>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</si>
  <si>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</si>
  <si>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</si>
  <si>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</si>
  <si>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</si>
  <si>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</si>
  <si>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</si>
  <si>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</si>
  <si>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</si>
  <si>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</si>
  <si>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</si>
  <si>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</si>
  <si>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</si>
  <si>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</si>
  <si>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</si>
  <si>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</si>
  <si>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</si>
  <si>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</si>
  <si>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</si>
  <si>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</si>
  <si>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</si>
  <si>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</si>
  <si>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</si>
  <si>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</si>
  <si>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</si>
  <si>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</si>
  <si>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</si>
  <si>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</si>
  <si>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</si>
  <si>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</si>
  <si>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</si>
  <si>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</si>
  <si>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</si>
  <si>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</si>
  <si>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</si>
  <si>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</si>
  <si>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</si>
  <si>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</si>
  <si>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</si>
  <si>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</si>
  <si>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</si>
  <si>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</si>
  <si>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</si>
  <si>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</si>
  <si>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</si>
  <si>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</si>
  <si>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</si>
  <si>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</si>
  <si>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</si>
  <si>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</si>
  <si>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</si>
  <si>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</si>
  <si>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</si>
  <si>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</si>
  <si>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</si>
  <si>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</si>
  <si>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</si>
  <si>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</si>
  <si>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</si>
  <si>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</si>
  <si>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</si>
  <si>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</si>
  <si>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</si>
  <si>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</si>
  <si>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</si>
  <si>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</si>
  <si>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</si>
  <si>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</si>
  <si>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</si>
  <si>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</si>
  <si>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</si>
  <si>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</si>
  <si>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</si>
  <si>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</si>
  <si>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</si>
  <si>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</si>
  <si>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</si>
  <si>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</si>
  <si>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</si>
  <si>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</si>
  <si>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</si>
  <si>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</si>
  <si>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</si>
  <si>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</si>
  <si>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</si>
  <si>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</si>
  <si>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</si>
  <si>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</si>
  <si>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</si>
  <si>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</si>
  <si>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</si>
  <si>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</si>
  <si>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</si>
  <si>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</si>
  <si>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</si>
  <si>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</si>
  <si>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</si>
  <si>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</si>
  <si>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</si>
  <si>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</si>
  <si>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</si>
  <si>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</si>
  <si>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</si>
  <si>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</si>
  <si>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</si>
  <si>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</si>
  <si>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</si>
  <si>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</si>
  <si>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</si>
  <si>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</si>
  <si>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</si>
  <si>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</si>
  <si>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</si>
  <si>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</si>
  <si>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</si>
  <si>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</si>
  <si>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</si>
  <si>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</si>
  <si>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</si>
  <si>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</si>
  <si>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</si>
  <si>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</si>
  <si>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</si>
  <si>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</si>
  <si>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</si>
  <si>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</si>
  <si>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</si>
  <si>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</si>
  <si>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</si>
  <si>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</si>
  <si>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</si>
  <si>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</si>
  <si>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</si>
  <si>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</si>
  <si>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</si>
  <si>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</si>
  <si>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</si>
  <si>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</si>
  <si>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</si>
  <si>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</si>
  <si>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</si>
  <si>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</si>
  <si>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</si>
  <si>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</si>
  <si>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</si>
  <si>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</si>
  <si>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</si>
  <si>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</si>
  <si>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</si>
  <si>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</si>
  <si>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</si>
  <si>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</si>
  <si>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</si>
  <si>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</si>
  <si>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</si>
  <si>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</si>
  <si>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</si>
  <si>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</si>
  <si>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</si>
  <si>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</si>
  <si>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</si>
  <si>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</si>
  <si>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</si>
  <si>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</si>
  <si>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</si>
  <si>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</si>
  <si>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</si>
  <si>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</si>
  <si>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</si>
  <si>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</si>
  <si>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</si>
  <si>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</si>
  <si>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</si>
  <si>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</si>
  <si>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</si>
  <si>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</si>
  <si>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</si>
  <si>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</si>
  <si>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</si>
  <si>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</si>
  <si>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</si>
  <si>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</si>
  <si>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</si>
  <si>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</si>
  <si>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</si>
  <si>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</si>
  <si>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</si>
  <si>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</si>
  <si>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</si>
  <si>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</si>
  <si>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</si>
  <si>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</si>
  <si>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</si>
  <si>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</si>
  <si>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</si>
  <si>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</si>
  <si>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</si>
  <si>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</si>
  <si>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</si>
  <si>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</si>
  <si>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</si>
  <si>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</si>
  <si>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</si>
  <si>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</si>
  <si>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</si>
  <si>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</si>
  <si>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</si>
  <si>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</si>
  <si>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</si>
  <si>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</si>
  <si>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</si>
  <si>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</si>
  <si>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</si>
  <si>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</si>
  <si>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</si>
  <si>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</si>
  <si>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</si>
  <si>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</si>
  <si>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</si>
  <si>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</si>
  <si>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</si>
  <si>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</si>
  <si>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</si>
  <si>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</si>
  <si>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</si>
  <si>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</si>
  <si>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</si>
  <si>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</si>
  <si>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</si>
  <si>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</si>
  <si>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</si>
  <si>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</si>
  <si>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</si>
  <si>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</si>
  <si>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</si>
  <si>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</si>
  <si>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</si>
  <si>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</si>
  <si>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</si>
  <si>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</si>
  <si>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</si>
  <si>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</si>
  <si>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</si>
  <si>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</si>
  <si>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</si>
  <si>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</si>
  <si>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</si>
  <si>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</si>
  <si>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</si>
  <si>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</si>
  <si>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</si>
  <si>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</si>
  <si>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</si>
  <si>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</si>
  <si>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</si>
  <si>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</si>
  <si>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</si>
  <si>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</si>
  <si>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</si>
  <si>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</si>
  <si>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</si>
  <si>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</si>
  <si>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</si>
  <si>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</si>
  <si>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</si>
  <si>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</si>
  <si>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</si>
  <si>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</si>
  <si>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</si>
  <si>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</si>
  <si>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</si>
  <si>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</si>
  <si>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</si>
  <si>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</si>
  <si>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</si>
  <si>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</si>
  <si>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</si>
  <si>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</si>
  <si>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</si>
  <si>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</si>
  <si>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</si>
  <si>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</si>
  <si>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</si>
  <si>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</si>
  <si>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</si>
  <si>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</si>
  <si>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</si>
  <si>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</si>
  <si>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</si>
  <si>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</si>
  <si>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</si>
  <si>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</si>
  <si>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</si>
  <si>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</si>
  <si>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</si>
  <si>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</si>
  <si>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</si>
  <si>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</si>
  <si>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</si>
  <si>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</si>
  <si>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</si>
  <si>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</si>
  <si>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</si>
  <si>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</si>
  <si>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</si>
  <si>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</si>
  <si>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</si>
  <si>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</si>
  <si>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</si>
  <si>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</si>
  <si>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</si>
  <si>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</si>
  <si>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</si>
  <si>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</si>
  <si>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</si>
  <si>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</si>
  <si>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</si>
  <si>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</si>
  <si>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</si>
  <si>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</si>
  <si>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</si>
  <si>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</si>
  <si>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</si>
  <si>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</si>
  <si>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</si>
  <si>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</si>
  <si>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</si>
  <si>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</si>
  <si>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</si>
  <si>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</si>
  <si>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</si>
  <si>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</si>
  <si>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</si>
  <si>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</si>
  <si>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</si>
  <si>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</si>
  <si>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</si>
  <si>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</si>
  <si>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</si>
  <si>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</si>
  <si>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</si>
  <si>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</si>
  <si>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</si>
  <si>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</si>
  <si>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</si>
  <si>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</si>
  <si>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</si>
  <si>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</si>
  <si>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</si>
  <si>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</si>
  <si>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</si>
  <si>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</si>
  <si>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</si>
  <si>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</si>
  <si>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</si>
  <si>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</si>
  <si>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</si>
  <si>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</si>
  <si>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</si>
  <si>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</si>
  <si>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</si>
  <si>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</si>
  <si>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</si>
  <si>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</si>
  <si>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</si>
  <si>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</si>
  <si>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</si>
  <si>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</si>
  <si>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</si>
  <si>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</si>
  <si>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</si>
  <si>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</si>
  <si>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</si>
  <si>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</si>
  <si>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</si>
  <si>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</si>
  <si>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</si>
  <si>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</si>
  <si>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</si>
  <si>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</si>
  <si>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</si>
  <si>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</si>
  <si>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</si>
  <si>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</si>
  <si>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</si>
  <si>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</si>
  <si>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</si>
  <si>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</si>
  <si>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</si>
  <si>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</si>
  <si>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</si>
  <si>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</si>
  <si>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</si>
  <si>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</si>
  <si>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</si>
  <si>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</si>
  <si>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</si>
  <si>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</si>
  <si>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</si>
  <si>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</si>
  <si>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</si>
  <si>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</si>
  <si>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</si>
  <si>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</si>
  <si>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</si>
  <si>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</si>
  <si>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</si>
  <si>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</si>
  <si>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</si>
  <si>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</si>
  <si>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</si>
  <si>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</si>
  <si>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</si>
  <si>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</si>
  <si>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</si>
  <si>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</si>
  <si>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</si>
  <si>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</si>
  <si>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</si>
  <si>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</si>
  <si>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</si>
  <si>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</si>
  <si>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</si>
  <si>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</si>
  <si>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</si>
  <si>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</si>
  <si>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</si>
  <si>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</si>
  <si>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</si>
  <si>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</si>
  <si>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</si>
  <si>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</si>
  <si>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</si>
  <si>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</si>
  <si>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</si>
  <si>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</si>
  <si>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</si>
  <si>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</si>
  <si>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</si>
  <si>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</si>
  <si>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</si>
  <si>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</si>
  <si>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</si>
  <si>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</si>
  <si>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</si>
  <si>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</si>
  <si>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</si>
  <si>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</si>
  <si>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</si>
  <si>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</si>
  <si>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</si>
  <si>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</si>
  <si>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</si>
  <si>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</si>
  <si>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</si>
  <si>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</si>
  <si>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</si>
  <si>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</si>
  <si>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</si>
  <si>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</si>
  <si>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</si>
  <si>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</si>
  <si>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</si>
  <si>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</si>
  <si>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</si>
  <si>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</si>
  <si>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</si>
  <si>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</si>
  <si>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</si>
  <si>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</si>
  <si>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</si>
  <si>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</si>
  <si>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</si>
  <si>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</si>
  <si>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</si>
  <si>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</si>
  <si>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</si>
  <si>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</si>
  <si>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</si>
  <si>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</si>
  <si>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</si>
  <si>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</si>
  <si>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</si>
  <si>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</si>
  <si>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</si>
  <si>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</si>
  <si>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</si>
  <si>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</si>
  <si>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</si>
  <si>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</si>
  <si>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</si>
  <si>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</si>
  <si>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</si>
  <si>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</si>
  <si>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</si>
  <si>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</si>
  <si>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</si>
  <si>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</si>
  <si>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</si>
  <si>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</si>
  <si>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</si>
  <si>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</si>
  <si>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</si>
  <si>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</si>
  <si>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</si>
  <si>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</si>
  <si>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</si>
  <si>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</si>
  <si>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</si>
  <si>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</si>
  <si>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</si>
  <si>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</si>
  <si>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</si>
  <si>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</si>
  <si>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</si>
  <si>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</si>
  <si>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</si>
  <si>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</si>
  <si>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</si>
  <si>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</si>
  <si>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</si>
  <si>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</si>
  <si>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</si>
  <si>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</si>
  <si>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</si>
  <si>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</si>
  <si>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</si>
  <si>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</si>
  <si>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</si>
  <si>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</si>
  <si>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</si>
  <si>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</si>
  <si>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</si>
  <si>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</si>
  <si>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</si>
  <si>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</si>
  <si>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</si>
  <si>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</si>
  <si>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</si>
  <si>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</si>
  <si>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</si>
  <si>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</si>
  <si>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</si>
  <si>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</si>
  <si>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</si>
  <si>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</si>
  <si>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</si>
  <si>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</si>
  <si>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</si>
  <si>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</si>
  <si>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</si>
  <si>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</si>
  <si>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</si>
  <si>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</si>
  <si>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</si>
  <si>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</si>
  <si>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</si>
  <si>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</si>
  <si>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</si>
  <si>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</si>
  <si>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</si>
  <si>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</si>
  <si>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</si>
  <si>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</si>
  <si>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</si>
  <si>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</si>
  <si>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</si>
  <si>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</si>
  <si>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</si>
  <si>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</si>
  <si>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</si>
  <si>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</si>
  <si>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</si>
  <si>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</si>
  <si>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</si>
  <si>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</si>
  <si>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</si>
  <si>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</si>
  <si>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</si>
  <si>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</si>
  <si>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</si>
  <si>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</si>
  <si>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</si>
  <si>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</si>
  <si>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</si>
  <si>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</si>
  <si>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</si>
  <si>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</si>
  <si>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</si>
  <si>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</si>
  <si>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</si>
  <si>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</si>
  <si>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</si>
  <si>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</si>
  <si>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</si>
  <si>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</si>
  <si>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</si>
  <si>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</si>
  <si>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</si>
  <si>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</si>
  <si>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</si>
  <si>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</si>
  <si>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</si>
  <si>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</si>
  <si>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</si>
  <si>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</si>
  <si>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</si>
  <si>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</si>
  <si>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</si>
  <si>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</si>
  <si>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</si>
  <si>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</si>
  <si>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</si>
  <si>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</si>
  <si>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</si>
  <si>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</si>
  <si>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</si>
  <si>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</si>
  <si>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</si>
  <si>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</si>
  <si>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</si>
  <si>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</si>
  <si>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</si>
  <si>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</si>
  <si>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</si>
  <si>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</si>
  <si>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</si>
  <si>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</si>
  <si>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</si>
  <si>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</si>
  <si>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</si>
  <si>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</si>
  <si>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</si>
  <si>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</si>
  <si>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</si>
  <si>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</si>
  <si>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</si>
  <si>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</si>
  <si>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</si>
  <si>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</si>
  <si>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</si>
  <si>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</si>
  <si>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</si>
  <si>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</si>
  <si>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</si>
  <si>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</si>
  <si>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</si>
  <si>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</si>
  <si>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</si>
  <si>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</si>
  <si>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</si>
  <si>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</si>
  <si>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</si>
  <si>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</si>
  <si>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</si>
  <si>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</si>
  <si>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</si>
  <si>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</si>
  <si>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</si>
  <si>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</si>
  <si>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</si>
  <si>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</si>
  <si>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</si>
  <si>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</si>
  <si>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</si>
  <si>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</si>
  <si>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</si>
  <si>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</si>
  <si>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</si>
  <si>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</si>
  <si>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</si>
  <si>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</si>
  <si>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</si>
  <si>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</si>
  <si>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</si>
  <si>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</si>
  <si>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</si>
  <si>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</si>
  <si>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</si>
  <si>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</si>
  <si>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</si>
  <si>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</si>
  <si>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</si>
  <si>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</si>
  <si>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</si>
  <si>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</si>
  <si>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</si>
  <si>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</si>
  <si>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</si>
  <si>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</si>
  <si>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</si>
  <si>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</si>
  <si>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</si>
  <si>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</si>
  <si>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</si>
  <si>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</si>
  <si>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</si>
  <si>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</si>
  <si>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</si>
  <si>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</si>
  <si>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</si>
  <si>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</si>
  <si>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</si>
  <si>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</si>
  <si>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</si>
  <si>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</si>
  <si>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</si>
  <si>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</si>
  <si>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</si>
  <si>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</si>
  <si>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</si>
  <si>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</si>
  <si>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</si>
  <si>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</si>
  <si>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</si>
  <si>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</si>
  <si>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</si>
  <si>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</si>
  <si>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</si>
  <si>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</si>
  <si>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</si>
  <si>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</si>
  <si>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</si>
  <si>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</si>
  <si>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</si>
  <si>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</si>
  <si>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</si>
  <si>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</si>
  <si>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</si>
  <si>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</si>
  <si>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</si>
  <si>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</si>
  <si>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</si>
  <si>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</si>
  <si>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</si>
  <si>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</si>
  <si>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</si>
  <si>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</si>
  <si>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</si>
  <si>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</si>
  <si>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</si>
  <si>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</si>
  <si>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</si>
  <si>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</si>
  <si>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</si>
  <si>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</si>
  <si>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</si>
  <si>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</si>
  <si>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</si>
  <si>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</si>
  <si>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</si>
  <si>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</si>
  <si>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</si>
  <si>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</si>
  <si>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</si>
  <si>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</si>
  <si>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</si>
  <si>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</si>
  <si>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</si>
  <si>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</si>
  <si>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</si>
  <si>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</si>
  <si>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</si>
  <si>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</si>
  <si>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</si>
  <si>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</si>
  <si>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</si>
  <si>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</si>
  <si>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</si>
  <si>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</si>
  <si>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</si>
  <si>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</si>
  <si>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</si>
  <si>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</si>
  <si>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</si>
  <si>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</si>
  <si>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</si>
  <si>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</si>
  <si>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</si>
  <si>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</si>
  <si>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</si>
  <si>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</si>
  <si>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</si>
  <si>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</si>
  <si>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</si>
  <si>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</si>
  <si>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</si>
  <si>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</si>
  <si>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</si>
  <si>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</si>
  <si>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</si>
  <si>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</si>
  <si>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</si>
  <si>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</si>
  <si>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</si>
  <si>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</si>
  <si>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</si>
  <si>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</si>
  <si>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</si>
  <si>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</si>
  <si>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</si>
  <si>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</si>
  <si>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</si>
  <si>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</si>
  <si>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</si>
  <si>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</si>
  <si>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</si>
  <si>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</si>
  <si>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</si>
  <si>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</si>
  <si>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</si>
  <si>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</si>
  <si>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</si>
  <si>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</si>
  <si>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</si>
  <si>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</si>
  <si>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</si>
  <si>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</si>
  <si>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</si>
  <si>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</si>
  <si>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</si>
  <si>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</si>
  <si>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</si>
  <si>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</si>
  <si>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</si>
  <si>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</si>
  <si>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</si>
  <si>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</si>
  <si>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</si>
  <si>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</si>
  <si>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</si>
  <si>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</si>
  <si>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</si>
  <si>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</si>
  <si>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</si>
  <si>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</si>
  <si>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</si>
  <si>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</si>
  <si>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</si>
  <si>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</si>
  <si>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</si>
  <si>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</si>
  <si>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</si>
  <si>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</si>
  <si>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</si>
  <si>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</si>
  <si>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</si>
  <si>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</si>
  <si>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</si>
  <si>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</si>
  <si>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</si>
  <si>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</si>
  <si>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</si>
  <si>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</si>
  <si>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</si>
  <si>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</si>
  <si>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</si>
  <si>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</si>
  <si>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</si>
  <si>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</si>
  <si>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</si>
  <si>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</si>
  <si>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</si>
  <si>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</si>
  <si>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</si>
  <si>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</si>
  <si>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</si>
  <si>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</si>
  <si>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</si>
  <si>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</si>
  <si>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</si>
  <si>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</si>
  <si>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</si>
  <si>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</si>
  <si>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</si>
  <si>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</si>
  <si>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</si>
  <si>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</si>
  <si>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</si>
  <si>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</si>
  <si>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</si>
  <si>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</si>
  <si>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</si>
  <si>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</si>
  <si>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</si>
  <si>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</si>
  <si>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</si>
  <si>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</si>
  <si>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</si>
  <si>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</si>
  <si>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</si>
  <si>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</si>
  <si>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</si>
  <si>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</si>
  <si>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</si>
  <si>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</si>
  <si>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</si>
  <si>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</si>
  <si>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</si>
  <si>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</si>
  <si>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</si>
  <si>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</si>
  <si>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</si>
  <si>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</si>
  <si>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</si>
  <si>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</si>
  <si>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</si>
  <si>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</si>
  <si>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</si>
  <si>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</si>
  <si>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</si>
  <si>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</si>
  <si>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</si>
  <si>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</si>
  <si>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</si>
  <si>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</si>
  <si>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</si>
  <si>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</si>
  <si>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</si>
  <si>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</si>
  <si>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</si>
  <si>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</si>
  <si>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</si>
  <si>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</si>
  <si>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</si>
  <si>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</si>
  <si>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</si>
  <si>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</si>
  <si>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</si>
  <si>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</si>
  <si>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</si>
  <si>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</si>
  <si>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</si>
  <si>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</si>
  <si>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</si>
  <si>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</si>
  <si>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</si>
  <si>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</si>
  <si>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</si>
  <si>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</si>
  <si>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</si>
  <si>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</si>
  <si>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</si>
  <si>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</si>
  <si>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</si>
  <si>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</si>
  <si>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</si>
  <si>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</si>
  <si>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</si>
  <si>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</si>
  <si>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</si>
  <si>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</si>
  <si>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</si>
  <si>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</si>
  <si>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</si>
  <si>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</si>
  <si>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</si>
  <si>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</si>
  <si>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</si>
  <si>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</si>
  <si>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</si>
  <si>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</si>
  <si>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</si>
  <si>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</si>
  <si>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</si>
  <si>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</si>
  <si>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</si>
  <si>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</si>
  <si>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</si>
  <si>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</si>
  <si>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</si>
  <si>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</si>
  <si>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</si>
  <si>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</si>
  <si>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</si>
  <si>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</si>
  <si>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</si>
  <si>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</si>
  <si>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</si>
  <si>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</si>
  <si>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</si>
  <si>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</si>
  <si>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</si>
  <si>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</si>
  <si>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</si>
  <si>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</si>
  <si>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</si>
  <si>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</si>
  <si>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</si>
  <si>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</si>
  <si>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</si>
  <si>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</si>
  <si>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</si>
  <si>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</si>
  <si>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</si>
  <si>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</si>
  <si>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</si>
  <si>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</si>
  <si>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</si>
  <si>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</si>
  <si>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</si>
  <si>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</si>
  <si>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</si>
  <si>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</si>
  <si>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</si>
  <si>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</si>
  <si>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</si>
  <si>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</si>
  <si>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</si>
  <si>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</si>
  <si>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</si>
  <si>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</si>
  <si>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</si>
  <si>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</si>
  <si>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</si>
  <si>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</si>
  <si>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</si>
  <si>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</si>
  <si>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</si>
  <si>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</si>
  <si>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</si>
  <si>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</si>
  <si>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</si>
  <si>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</si>
  <si>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</si>
  <si>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</si>
  <si>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</si>
  <si>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</si>
  <si>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</si>
  <si>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</si>
  <si>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</si>
  <si>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</si>
  <si>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</si>
  <si>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</si>
  <si>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</si>
  <si>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</si>
  <si>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</si>
  <si>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</si>
  <si>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</si>
  <si>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</si>
  <si>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</si>
  <si>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</si>
  <si>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</si>
  <si>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</si>
  <si>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</si>
  <si>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</si>
  <si>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</si>
  <si>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</si>
  <si>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</si>
  <si>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</si>
  <si>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</si>
  <si>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</si>
  <si>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</si>
  <si>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</si>
  <si>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</si>
  <si>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</si>
  <si>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</si>
  <si>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</si>
  <si>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</si>
  <si>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</si>
  <si>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</si>
  <si>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</si>
  <si>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</si>
  <si>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</si>
  <si>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</si>
  <si>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</si>
  <si>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</si>
  <si>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</si>
  <si>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</si>
  <si>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</si>
  <si>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</si>
  <si>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</si>
  <si>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</si>
  <si>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</si>
  <si>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</si>
  <si>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</si>
  <si>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</si>
  <si>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</si>
  <si>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</si>
  <si>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</si>
  <si>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</si>
  <si>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</si>
  <si>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</si>
  <si>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</si>
  <si>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</si>
  <si>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</si>
  <si>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</si>
  <si>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</si>
  <si>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</si>
  <si>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</si>
  <si>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</si>
  <si>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</si>
  <si>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</si>
  <si>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</si>
  <si>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</si>
  <si>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</si>
  <si>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</si>
  <si>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</si>
  <si>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</si>
  <si>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</si>
  <si>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</si>
  <si>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</si>
  <si>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</si>
  <si>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</si>
  <si>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</si>
  <si>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</si>
  <si>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</si>
  <si>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</si>
  <si>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</si>
  <si>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</si>
  <si>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</si>
  <si>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</si>
  <si>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</si>
  <si>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</si>
  <si>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</si>
  <si>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</si>
  <si>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</si>
  <si>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</si>
  <si>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</si>
  <si>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</si>
  <si>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</si>
  <si>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</si>
  <si>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</si>
  <si>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</si>
  <si>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</si>
  <si>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</si>
  <si>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</si>
  <si>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</si>
  <si>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</si>
  <si>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</si>
  <si>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</si>
  <si>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</si>
  <si>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</si>
  <si>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</si>
  <si>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</si>
  <si>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</si>
  <si>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</si>
  <si>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</si>
  <si>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</si>
  <si>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</si>
  <si>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</si>
  <si>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</si>
  <si>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</si>
  <si>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</si>
  <si>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</si>
  <si>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</si>
  <si>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</si>
  <si>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</si>
  <si>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</si>
  <si>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</si>
  <si>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</si>
  <si>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</si>
  <si>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</si>
  <si>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</si>
  <si>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</si>
  <si>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</si>
  <si>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</si>
  <si>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</si>
  <si>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</si>
  <si>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</si>
  <si>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</si>
  <si>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</si>
  <si>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</si>
  <si>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</si>
  <si>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</si>
  <si>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</si>
  <si>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</si>
  <si>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</si>
  <si>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</si>
  <si>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</si>
  <si>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</si>
  <si>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</si>
  <si>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</si>
  <si>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</si>
  <si>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</si>
  <si>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</si>
  <si>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</si>
  <si>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</si>
  <si>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</si>
  <si>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</si>
  <si>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</si>
  <si>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</si>
  <si>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</si>
  <si>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</si>
  <si>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</si>
  <si>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</si>
  <si>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</si>
  <si>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</si>
  <si>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</si>
  <si>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</si>
  <si>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</si>
  <si>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</si>
  <si>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</si>
  <si>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</si>
  <si>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</si>
  <si>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</si>
  <si>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</si>
  <si>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</si>
  <si>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</si>
  <si>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</si>
  <si>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</si>
  <si>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</si>
  <si>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</si>
  <si>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</si>
  <si>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</si>
  <si>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</si>
  <si>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</si>
  <si>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</si>
  <si>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</si>
  <si>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</si>
  <si>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</si>
  <si>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</si>
  <si>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</si>
  <si>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</si>
  <si>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</si>
  <si>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</si>
  <si>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</si>
  <si>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</si>
  <si>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</si>
  <si>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</si>
  <si>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</si>
  <si>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</si>
  <si>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</si>
  <si>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</si>
  <si>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</si>
  <si>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</si>
  <si>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</si>
  <si>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</si>
  <si>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</si>
  <si>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</si>
  <si>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</si>
  <si>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</si>
  <si>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</si>
  <si>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</si>
  <si>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</si>
  <si>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</si>
  <si>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</si>
  <si>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</si>
  <si>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</si>
  <si>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</si>
  <si>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</si>
  <si>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</si>
  <si>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</si>
  <si>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</si>
  <si>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</si>
  <si>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</si>
  <si>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</si>
  <si>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</si>
  <si>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</si>
  <si>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</si>
  <si>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</si>
  <si>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</si>
  <si>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</si>
  <si>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</si>
  <si>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</si>
  <si>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</si>
  <si>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</si>
  <si>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</si>
  <si>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</si>
  <si>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</si>
  <si>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</si>
  <si>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</si>
  <si>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</si>
  <si>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</si>
  <si>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</si>
  <si>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</si>
  <si>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</si>
  <si>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</si>
  <si>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</si>
  <si>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</si>
  <si>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</si>
  <si>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</si>
  <si>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</si>
  <si>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</si>
  <si>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</si>
  <si>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</si>
  <si>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</si>
  <si>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</si>
  <si>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</si>
  <si>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</si>
  <si>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</si>
  <si>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</si>
  <si>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</si>
  <si>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</si>
  <si>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</si>
  <si>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</si>
  <si>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</si>
  <si>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</si>
  <si>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</si>
  <si>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</si>
  <si>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</si>
  <si>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</si>
  <si>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</si>
  <si>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</si>
  <si>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</si>
  <si>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</si>
  <si>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</si>
  <si>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</si>
  <si>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</si>
  <si>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</si>
  <si>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</si>
  <si>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</si>
  <si>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</si>
  <si>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</si>
  <si>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</si>
  <si>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</si>
  <si>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</si>
  <si>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</si>
  <si>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</si>
  <si>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</si>
  <si>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</si>
  <si>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</si>
  <si>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</si>
  <si>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</si>
  <si>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</si>
  <si>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</si>
  <si>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</si>
  <si>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</si>
  <si>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</si>
  <si>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</si>
  <si>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</si>
  <si>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</si>
  <si>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</si>
  <si>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</si>
  <si>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</si>
  <si>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</si>
  <si>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</si>
  <si>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</si>
  <si>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</si>
  <si>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</si>
  <si>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</si>
  <si>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</si>
  <si>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</si>
  <si>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</si>
  <si>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</si>
  <si>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</si>
  <si>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</si>
  <si>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</si>
  <si>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</si>
  <si>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</si>
  <si>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</si>
  <si>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</si>
  <si>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</si>
  <si>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</si>
  <si>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</si>
  <si>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</si>
  <si>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</si>
  <si>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</si>
  <si>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</si>
  <si>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</si>
  <si>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</si>
  <si>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</si>
  <si>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</si>
  <si>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</si>
  <si>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</si>
  <si>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</si>
  <si>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</si>
  <si>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</si>
  <si>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</si>
  <si>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</si>
  <si>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</si>
  <si>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</si>
  <si>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</si>
  <si>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</si>
  <si>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</si>
  <si>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</si>
  <si>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</si>
  <si>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</si>
  <si>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</si>
  <si>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</si>
  <si>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</si>
  <si>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</si>
  <si>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</si>
  <si>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</si>
  <si>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</si>
  <si>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</si>
  <si>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</si>
  <si>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</si>
  <si>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</si>
  <si>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</si>
  <si>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</si>
  <si>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</si>
  <si>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</si>
  <si>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</si>
  <si>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</si>
  <si>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</si>
  <si>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</si>
  <si>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</si>
  <si>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</si>
  <si>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</si>
  <si>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</si>
  <si>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</si>
  <si>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</si>
  <si>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</si>
  <si>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</si>
  <si>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</si>
  <si>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</si>
  <si>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</si>
  <si>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</si>
  <si>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</si>
  <si>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</si>
  <si>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</si>
  <si>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</si>
  <si>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</si>
  <si>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</si>
  <si>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</si>
  <si>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</si>
  <si>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</si>
  <si>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</si>
  <si>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</si>
  <si>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</si>
  <si>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</si>
  <si>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</si>
  <si>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</si>
  <si>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</si>
  <si>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</si>
  <si>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</si>
  <si>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</si>
  <si>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</si>
  <si>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</si>
  <si>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</si>
  <si>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</si>
  <si>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</si>
  <si>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</si>
  <si>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</si>
  <si>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</si>
  <si>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</si>
  <si>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</si>
  <si>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</si>
  <si>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</si>
  <si>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</si>
  <si>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</si>
  <si>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</si>
  <si>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</si>
  <si>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</si>
  <si>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</si>
  <si>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</si>
  <si>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</si>
  <si>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</si>
  <si>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</si>
  <si>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</si>
  <si>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</si>
  <si>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</si>
  <si>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</si>
  <si>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</si>
  <si>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</si>
  <si>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</si>
  <si>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</si>
  <si>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</si>
  <si>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</si>
  <si>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</si>
  <si>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</si>
  <si>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</si>
  <si>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</si>
  <si>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</si>
  <si>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</si>
  <si>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</si>
  <si>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</si>
  <si>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</si>
  <si>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</si>
  <si>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</si>
  <si>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</si>
  <si>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</si>
  <si>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</si>
  <si>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</si>
  <si>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</si>
  <si>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</si>
  <si>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</si>
  <si>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</si>
  <si>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</si>
  <si>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</si>
  <si>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</si>
  <si>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</si>
  <si>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</si>
  <si>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</si>
  <si>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</si>
  <si>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</si>
  <si>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</si>
  <si>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</si>
  <si>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</si>
  <si>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</si>
  <si>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</si>
  <si>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</si>
  <si>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</si>
  <si>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</si>
  <si>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</si>
  <si>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</si>
  <si>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</si>
  <si>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</si>
  <si>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</si>
  <si>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</si>
  <si>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</si>
  <si>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</si>
  <si>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</si>
  <si>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</si>
  <si>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</si>
  <si>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</si>
  <si>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</si>
  <si>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</si>
  <si>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</si>
  <si>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</si>
  <si>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</si>
  <si>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</si>
  <si>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</si>
  <si>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</si>
  <si>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</si>
  <si>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</si>
  <si>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</si>
  <si>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</si>
  <si>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</si>
  <si>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</si>
  <si>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</si>
  <si>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</si>
  <si>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</si>
  <si>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</si>
  <si>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</si>
  <si>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</si>
  <si>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</si>
  <si>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</si>
  <si>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</si>
  <si>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</si>
  <si>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</si>
  <si>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</si>
  <si>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</si>
  <si>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</si>
  <si>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</si>
  <si>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</si>
  <si>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</si>
  <si>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</si>
  <si>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</si>
  <si>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</si>
  <si>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</si>
  <si>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</si>
  <si>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</si>
  <si>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</si>
  <si>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</si>
  <si>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</si>
  <si>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</si>
  <si>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</si>
  <si>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</si>
  <si>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</si>
  <si>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</si>
  <si>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</si>
  <si>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</si>
  <si>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</si>
  <si>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</si>
  <si>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</si>
  <si>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</si>
  <si>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</si>
  <si>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</si>
  <si>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</si>
  <si>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</si>
  <si>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</si>
  <si>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</si>
  <si>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</si>
  <si>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</si>
  <si>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</si>
  <si>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</si>
  <si>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</si>
  <si>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</si>
  <si>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</si>
  <si>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</si>
  <si>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</si>
  <si>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</si>
  <si>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</si>
  <si>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</si>
  <si>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</si>
  <si>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</si>
  <si>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</si>
  <si>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</si>
  <si>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</si>
  <si>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</si>
  <si>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</si>
  <si>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</si>
  <si>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</si>
  <si>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</si>
  <si>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</si>
  <si>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</si>
  <si>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</si>
  <si>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</si>
  <si>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</si>
  <si>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</si>
  <si>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</si>
  <si>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</si>
  <si>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</si>
  <si>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</si>
  <si>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</si>
  <si>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</si>
  <si>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</si>
  <si>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</si>
  <si>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</si>
  <si>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</si>
  <si>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</si>
  <si>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</si>
  <si>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</si>
  <si>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</si>
  <si>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</si>
  <si>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</si>
  <si>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</si>
  <si>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</si>
  <si>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</si>
  <si>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</si>
  <si>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</si>
  <si>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</si>
  <si>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</si>
  <si>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</si>
  <si>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</si>
  <si>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</si>
  <si>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</si>
  <si>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</si>
  <si>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</si>
  <si>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</si>
  <si>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</si>
  <si>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</si>
  <si>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</si>
  <si>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</si>
  <si>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</si>
  <si>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</si>
  <si>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</si>
  <si>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</si>
  <si>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</si>
  <si>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</si>
  <si>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</si>
  <si>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</si>
  <si>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</si>
  <si>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</si>
  <si>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</si>
  <si>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</si>
  <si>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</si>
  <si>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</si>
  <si>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</si>
  <si>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</si>
  <si>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</si>
  <si>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</si>
  <si>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</si>
  <si>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</si>
  <si>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</si>
  <si>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</si>
  <si>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</si>
  <si>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</si>
  <si>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</si>
  <si>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</si>
  <si>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</si>
  <si>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</si>
  <si>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</si>
  <si>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</si>
  <si>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</si>
  <si>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</si>
  <si>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</si>
  <si>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</si>
  <si>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</si>
  <si>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</si>
  <si>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</si>
  <si>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</si>
  <si>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</si>
  <si>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</si>
  <si>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</si>
  <si>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</si>
  <si>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</si>
  <si>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</si>
  <si>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</si>
  <si>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</si>
  <si>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</si>
  <si>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</si>
  <si>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</si>
  <si>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</si>
  <si>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</si>
  <si>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</si>
  <si>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</si>
  <si>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</si>
  <si>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</si>
  <si>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</si>
  <si>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</si>
  <si>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</si>
  <si>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</si>
  <si>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</si>
  <si>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</si>
  <si>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</si>
  <si>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</si>
  <si>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</si>
  <si>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</si>
  <si>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</si>
  <si>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</si>
  <si>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</si>
  <si>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</si>
  <si>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</si>
  <si>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</si>
  <si>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</si>
  <si>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</si>
  <si>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</si>
  <si>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</si>
  <si>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</si>
  <si>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</si>
  <si>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</si>
  <si>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</si>
  <si>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</si>
  <si>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</si>
  <si>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</si>
  <si>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</si>
  <si>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</si>
  <si>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</si>
  <si>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</si>
  <si>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</si>
  <si>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</si>
  <si>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</si>
  <si>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</si>
  <si>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</si>
  <si>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</si>
  <si>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</si>
  <si>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</si>
  <si>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</si>
  <si>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</si>
  <si>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</si>
  <si>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</si>
  <si>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</si>
  <si>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</si>
  <si>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</si>
  <si>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</si>
  <si>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</si>
  <si>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</si>
  <si>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</si>
  <si>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</si>
  <si>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</si>
  <si>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</si>
  <si>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</si>
  <si>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</si>
  <si>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</si>
  <si>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</si>
  <si>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</si>
  <si>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</si>
  <si>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</si>
  <si>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</si>
  <si>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</si>
  <si>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</si>
  <si>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</si>
  <si>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</si>
  <si>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</si>
  <si>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</si>
  <si>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</si>
  <si>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</si>
  <si>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</si>
  <si>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</si>
  <si>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</si>
  <si>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</si>
  <si>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</si>
  <si>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</si>
  <si>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</si>
  <si>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</si>
  <si>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</si>
  <si>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</si>
  <si>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</si>
  <si>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</si>
  <si>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</si>
  <si>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</si>
  <si>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</si>
  <si>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</si>
  <si>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</si>
  <si>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</si>
  <si>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</si>
  <si>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</si>
  <si>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</si>
  <si>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</si>
  <si>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</si>
  <si>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</si>
  <si>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</si>
  <si>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</si>
  <si>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</si>
  <si>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</si>
  <si>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</si>
  <si>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</si>
  <si>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</si>
  <si>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</si>
  <si>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</si>
  <si>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</si>
  <si>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</si>
  <si>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</si>
  <si>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</si>
  <si>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</si>
  <si>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</si>
  <si>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</si>
  <si>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</si>
  <si>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</si>
  <si>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</si>
  <si>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</si>
  <si>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</si>
  <si>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</si>
  <si>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</si>
  <si>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</si>
  <si>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</si>
  <si>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</si>
  <si>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</si>
  <si>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</si>
  <si>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</si>
  <si>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</si>
  <si>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</si>
  <si>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</si>
  <si>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</si>
  <si>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</si>
  <si>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</si>
  <si>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</si>
  <si>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</si>
  <si>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</si>
  <si>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</si>
  <si>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</si>
  <si>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</si>
  <si>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</si>
  <si>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</si>
  <si>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</si>
  <si>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</si>
  <si>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</si>
  <si>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</si>
  <si>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</si>
  <si>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</si>
  <si>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</si>
  <si>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</si>
  <si>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</si>
  <si>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</si>
  <si>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</si>
  <si>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</si>
  <si>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</si>
  <si>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</si>
  <si>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</si>
  <si>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</si>
  <si>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</si>
  <si>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</si>
  <si>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</si>
  <si>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</si>
  <si>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</si>
  <si>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</si>
  <si>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</si>
  <si>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</si>
  <si>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</si>
  <si>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</si>
  <si>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</si>
  <si>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</si>
  <si>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</si>
  <si>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</si>
  <si>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</si>
  <si>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</si>
  <si>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</si>
  <si>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</si>
  <si>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</si>
  <si>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</si>
  <si>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</si>
  <si>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</si>
  <si>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</si>
  <si>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</si>
  <si>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</si>
  <si>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</si>
  <si>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</si>
  <si>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</si>
  <si>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</si>
  <si>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</si>
  <si>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</si>
  <si>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</si>
  <si>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</si>
  <si>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</si>
  <si>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</si>
  <si>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</si>
  <si>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</si>
  <si>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</si>
  <si>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</si>
  <si>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</si>
  <si>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</si>
  <si>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</si>
  <si>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</si>
  <si>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</si>
  <si>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</si>
  <si>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</si>
  <si>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</si>
  <si>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</si>
  <si>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</si>
  <si>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</si>
  <si>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</si>
  <si>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</si>
  <si>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</si>
  <si>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</si>
  <si>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</si>
  <si>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</si>
  <si>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</si>
  <si>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</si>
  <si>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</si>
  <si>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</si>
  <si>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</si>
  <si>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</si>
  <si>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</si>
  <si>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</si>
  <si>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</si>
  <si>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</si>
  <si>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</si>
  <si>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</si>
  <si>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</si>
  <si>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</si>
  <si>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</si>
  <si>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</si>
  <si>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</si>
  <si>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</si>
  <si>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</si>
  <si>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</si>
  <si>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</si>
  <si>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</si>
  <si>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</si>
  <si>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</si>
  <si>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</si>
  <si>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</si>
  <si>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</si>
  <si>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</si>
  <si>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</si>
  <si>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</si>
  <si>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</si>
  <si>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</si>
  <si>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</si>
  <si>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</si>
  <si>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</si>
  <si>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</si>
  <si>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</si>
  <si>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</si>
  <si>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</si>
  <si>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</si>
  <si>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</si>
  <si>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</si>
  <si>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</si>
  <si>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</si>
  <si>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</si>
  <si>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</si>
  <si>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</si>
  <si>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</si>
  <si>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</si>
  <si>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</si>
  <si>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</si>
  <si>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</si>
  <si>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</si>
  <si>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</si>
  <si>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</si>
  <si>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</si>
  <si>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</si>
  <si>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</si>
  <si>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</si>
  <si>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</si>
  <si>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</si>
  <si>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</si>
  <si>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</si>
  <si>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</si>
  <si>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</si>
  <si>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</si>
  <si>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</si>
  <si>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</si>
  <si>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</si>
  <si>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</si>
  <si>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</si>
  <si>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</si>
  <si>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</si>
  <si>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</si>
  <si>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</si>
  <si>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</si>
  <si>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</si>
  <si>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</si>
  <si>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</si>
  <si>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</si>
  <si>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</si>
  <si>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</si>
  <si>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</si>
  <si>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</si>
  <si>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</si>
  <si>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</si>
  <si>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</si>
  <si>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</si>
  <si>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</si>
  <si>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</si>
  <si>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</si>
  <si>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</si>
  <si>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</si>
  <si>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</si>
  <si>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</si>
  <si>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</si>
  <si>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</si>
  <si>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</si>
  <si>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</si>
  <si>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</si>
  <si>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</si>
  <si>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</si>
  <si>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</si>
  <si>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</si>
  <si>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</si>
  <si>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</si>
  <si>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</si>
  <si>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</si>
  <si>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</si>
  <si>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</si>
  <si>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</si>
  <si>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</si>
  <si>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</si>
  <si>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</si>
  <si>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</si>
  <si>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</si>
  <si>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</si>
  <si>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</si>
  <si>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</si>
  <si>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</si>
  <si>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</si>
  <si>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</si>
  <si>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</si>
  <si>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</si>
  <si>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</si>
  <si>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</si>
  <si>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</si>
  <si>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</si>
  <si>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</si>
  <si>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</si>
  <si>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</si>
  <si>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</si>
  <si>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</si>
  <si>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</si>
  <si>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</si>
  <si>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</si>
  <si>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</si>
  <si>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</si>
  <si>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</si>
  <si>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</si>
  <si>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</si>
  <si>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</si>
  <si>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</si>
  <si>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</si>
  <si>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</si>
  <si>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</si>
  <si>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</si>
  <si>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</si>
  <si>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</si>
  <si>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</si>
  <si>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</si>
  <si>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</si>
  <si>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</si>
  <si>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</si>
  <si>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</si>
  <si>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</si>
  <si>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</si>
  <si>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</si>
  <si>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</si>
  <si>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</si>
  <si>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</si>
  <si>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</si>
  <si>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</si>
  <si>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</si>
  <si>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</si>
  <si>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</si>
  <si>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</si>
  <si>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</si>
  <si>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</si>
  <si>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</si>
  <si>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</si>
  <si>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</si>
  <si>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</si>
  <si>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</si>
  <si>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</si>
  <si>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</si>
  <si>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</si>
  <si>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</si>
  <si>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</si>
  <si>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</si>
  <si>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</si>
  <si>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</si>
  <si>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</si>
  <si>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</si>
  <si>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</si>
  <si>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</si>
  <si>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</si>
  <si>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</si>
  <si>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</si>
  <si>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</si>
  <si>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</si>
  <si>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</si>
  <si>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</si>
  <si>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</si>
  <si>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</si>
  <si>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</si>
  <si>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</si>
  <si>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</si>
  <si>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</si>
  <si>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</si>
  <si>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</si>
  <si>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</si>
  <si>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</si>
  <si>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</si>
  <si>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</si>
  <si>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</si>
  <si>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</si>
  <si>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</si>
  <si>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</si>
  <si>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</si>
  <si>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</si>
  <si>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</si>
  <si>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</si>
  <si>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</si>
  <si>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</si>
  <si>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</si>
  <si>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</si>
  <si>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</si>
  <si>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</si>
  <si>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</si>
  <si>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</si>
  <si>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</si>
  <si>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</si>
  <si>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</si>
  <si>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</si>
  <si>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</si>
  <si>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</si>
  <si>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</si>
  <si>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</si>
  <si>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</si>
  <si>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</si>
  <si>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</si>
  <si>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</si>
  <si>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</si>
  <si>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</si>
  <si>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</si>
  <si>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</si>
  <si>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</si>
  <si>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</si>
  <si>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</si>
  <si>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</si>
  <si>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</si>
  <si>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</si>
  <si>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</si>
  <si>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</si>
  <si>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</si>
  <si>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</si>
  <si>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</si>
  <si>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</si>
  <si>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</si>
  <si>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</si>
  <si>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</si>
  <si>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</si>
  <si>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</si>
  <si>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</si>
  <si>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</si>
  <si>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</si>
  <si>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</si>
  <si>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</si>
  <si>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</si>
  <si>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</si>
  <si>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</si>
  <si>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</si>
  <si>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</si>
  <si>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</si>
  <si>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</si>
  <si>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</si>
  <si>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</si>
  <si>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</si>
  <si>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</si>
  <si>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</si>
  <si>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</si>
  <si>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</si>
  <si>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</si>
  <si>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</si>
  <si>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</si>
  <si>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</si>
  <si>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</si>
  <si>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</si>
  <si>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</si>
  <si>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</si>
  <si>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</si>
  <si>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</si>
  <si>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</si>
  <si>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</si>
  <si>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</si>
  <si>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</si>
  <si>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</si>
  <si>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</si>
  <si>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</si>
  <si>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</si>
  <si>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</si>
  <si>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</si>
  <si>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</si>
  <si>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</si>
  <si>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</si>
  <si>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</si>
  <si>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</si>
  <si>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</si>
  <si>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</si>
  <si>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</si>
  <si>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</si>
  <si>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</si>
  <si>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</si>
  <si>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</si>
  <si>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</si>
  <si>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</si>
  <si>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</si>
  <si>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</si>
  <si>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</si>
  <si>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</si>
  <si>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</si>
  <si>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</si>
  <si>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</si>
  <si>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</si>
  <si>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</si>
  <si>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</si>
  <si>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</si>
  <si>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</si>
  <si>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</si>
  <si>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</si>
  <si>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</si>
  <si>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</si>
  <si>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</si>
  <si>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</si>
  <si>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</si>
  <si>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</si>
  <si>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</si>
  <si>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</si>
  <si>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</si>
  <si>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</si>
  <si>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</si>
  <si>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</si>
  <si>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</si>
  <si>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</si>
  <si>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</si>
  <si>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</si>
  <si>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</si>
  <si>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</si>
  <si>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</si>
  <si>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</si>
  <si>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</si>
  <si>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</si>
  <si>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</si>
  <si>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</si>
  <si>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</si>
  <si>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</si>
  <si>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</si>
  <si>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</si>
  <si>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</si>
  <si>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</si>
  <si>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</si>
  <si>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</si>
  <si>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</si>
  <si>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</si>
  <si>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</si>
  <si>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</si>
  <si>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</si>
  <si>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</si>
  <si>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</si>
  <si>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</si>
  <si>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</si>
  <si>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</si>
  <si>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</si>
  <si>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</si>
  <si>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</si>
  <si>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</si>
  <si>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</si>
  <si>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</si>
  <si>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</si>
  <si>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</si>
  <si>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</si>
  <si>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</si>
  <si>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</si>
  <si>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</si>
  <si>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</si>
  <si>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</si>
  <si>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</si>
  <si>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</si>
  <si>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</si>
  <si>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</si>
  <si>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</si>
  <si>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</si>
  <si>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</si>
  <si>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</si>
  <si>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</si>
  <si>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</si>
  <si>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</si>
  <si>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</si>
  <si>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</si>
  <si>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</si>
  <si>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</si>
  <si>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</si>
  <si>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</si>
  <si>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</si>
  <si>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</si>
  <si>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</si>
  <si>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</si>
  <si>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</si>
  <si>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</si>
  <si>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</si>
  <si>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</si>
  <si>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</si>
  <si>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</si>
  <si>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</si>
  <si>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</si>
  <si>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</si>
  <si>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</si>
  <si>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</si>
  <si>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</si>
  <si>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</si>
  <si>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</si>
  <si>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</si>
  <si>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</si>
  <si>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</si>
  <si>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</si>
  <si>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</si>
  <si>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</si>
  <si>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</si>
  <si>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</si>
  <si>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</si>
  <si>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</si>
  <si>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</si>
  <si>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</si>
  <si>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</si>
  <si>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</si>
  <si>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</si>
  <si>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</si>
  <si>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</si>
  <si>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</si>
  <si>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</si>
  <si>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</si>
  <si>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</si>
  <si>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</si>
  <si>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</si>
  <si>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</si>
  <si>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</si>
  <si>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</si>
  <si>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</si>
  <si>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</si>
  <si>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</si>
  <si>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</si>
  <si>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</si>
  <si>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</si>
  <si>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</si>
  <si>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</si>
  <si>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</si>
  <si>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</si>
  <si>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</si>
  <si>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</si>
  <si>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</si>
  <si>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</si>
  <si>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</si>
  <si>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</si>
  <si>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</si>
  <si>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</si>
  <si>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</si>
  <si>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</si>
  <si>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</si>
  <si>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</si>
  <si>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</si>
  <si>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</si>
  <si>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</si>
  <si>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</si>
  <si>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</si>
  <si>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</si>
  <si>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</si>
  <si>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</si>
  <si>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</si>
  <si>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</si>
  <si>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</si>
  <si>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</si>
  <si>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</si>
  <si>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</si>
  <si>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</si>
  <si>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</si>
  <si>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</si>
  <si>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</si>
  <si>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</si>
  <si>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</si>
  <si>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</si>
  <si>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</si>
  <si>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</si>
  <si>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</si>
  <si>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</si>
  <si>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</si>
  <si>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</si>
  <si>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</si>
  <si>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</si>
  <si>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</si>
  <si>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</si>
  <si>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</si>
  <si>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</si>
  <si>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</si>
  <si>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</si>
  <si>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</si>
  <si>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</si>
  <si>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</si>
  <si>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</si>
  <si>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</si>
  <si>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</si>
  <si>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</si>
  <si>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</si>
  <si>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</si>
  <si>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</si>
  <si>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</si>
  <si>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</si>
  <si>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</si>
  <si>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</si>
  <si>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</si>
  <si>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</si>
  <si>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</si>
  <si>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</si>
  <si>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</si>
  <si>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</si>
  <si>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</si>
  <si>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</si>
  <si>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</si>
  <si>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</si>
  <si>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</si>
  <si>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</si>
  <si>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</si>
  <si>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</si>
  <si>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</si>
  <si>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</si>
  <si>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</si>
  <si>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</si>
  <si>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</si>
  <si>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</si>
  <si>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</si>
  <si>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</si>
  <si>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</si>
  <si>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</si>
  <si>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</si>
  <si>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</si>
  <si>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</si>
  <si>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</si>
  <si>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</si>
  <si>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</si>
  <si>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</si>
  <si>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</si>
  <si>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</si>
  <si>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</si>
  <si>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</si>
  <si>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</si>
  <si>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</si>
  <si>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</si>
  <si>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</si>
  <si>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</si>
  <si>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</si>
  <si>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</si>
  <si>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</si>
  <si>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</si>
  <si>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</si>
  <si>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</si>
  <si>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</si>
  <si>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</si>
  <si>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</si>
  <si>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</si>
  <si>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</si>
  <si>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</si>
  <si>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</si>
  <si>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</si>
  <si>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</si>
  <si>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</si>
  <si>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</si>
  <si>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</si>
  <si>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</si>
  <si>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</si>
  <si>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</si>
  <si>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</si>
  <si>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</si>
  <si>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</si>
  <si>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</si>
  <si>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</si>
  <si>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</si>
  <si>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</si>
  <si>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</si>
  <si>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</si>
  <si>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</si>
  <si>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</si>
  <si>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</si>
  <si>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</si>
  <si>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</si>
  <si>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</si>
  <si>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</si>
  <si>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</si>
  <si>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</si>
  <si>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</si>
  <si>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</si>
  <si>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</si>
  <si>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</si>
  <si>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</si>
  <si>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</si>
  <si>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</si>
  <si>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</si>
  <si>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</si>
  <si>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</si>
  <si>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</si>
  <si>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</si>
  <si>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</si>
  <si>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</si>
  <si>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</si>
  <si>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</si>
  <si>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</si>
  <si>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</si>
  <si>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</si>
  <si>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</si>
  <si>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</si>
  <si>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</si>
  <si>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</si>
  <si>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</si>
  <si>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</si>
  <si>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</si>
  <si>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</si>
  <si>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</si>
  <si>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</si>
  <si>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</si>
  <si>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</si>
  <si>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</si>
  <si>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</si>
  <si>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</si>
  <si>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</si>
  <si>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</si>
  <si>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</si>
  <si>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</si>
  <si>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</si>
  <si>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</si>
  <si>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</si>
  <si>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</si>
  <si>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</si>
  <si>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</si>
  <si>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</si>
  <si>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</si>
  <si>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</si>
  <si>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</si>
  <si>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</si>
  <si>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</si>
  <si>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</si>
  <si>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</si>
  <si>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</si>
  <si>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</si>
  <si>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</si>
  <si>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</si>
  <si>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</si>
  <si>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</si>
  <si>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</si>
  <si>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</si>
  <si>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</si>
  <si>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</si>
  <si>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</si>
  <si>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</si>
  <si>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</si>
  <si>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</si>
  <si>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</si>
  <si>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</si>
  <si>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</si>
  <si>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</si>
  <si>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</si>
  <si>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</si>
  <si>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</si>
  <si>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</si>
  <si>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</si>
  <si>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</si>
  <si>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</si>
  <si>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</si>
  <si>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</si>
  <si>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</si>
  <si>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</si>
  <si>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</si>
  <si>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</si>
  <si>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</si>
  <si>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</si>
  <si>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</si>
  <si>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</si>
  <si>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</si>
  <si>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</si>
  <si>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</si>
  <si>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</si>
  <si>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</si>
  <si>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</si>
  <si>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</si>
  <si>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</si>
  <si>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</si>
  <si>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</si>
  <si>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</si>
  <si>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</si>
  <si>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</si>
  <si>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</si>
  <si>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</si>
  <si>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</si>
  <si>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</si>
  <si>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</si>
  <si>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</si>
  <si>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</si>
  <si>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</si>
  <si>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</si>
  <si>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</si>
  <si>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</si>
  <si>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</si>
  <si>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</si>
  <si>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</si>
  <si>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</si>
  <si>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</si>
  <si>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</si>
  <si>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</si>
  <si>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</si>
  <si>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</si>
  <si>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</si>
  <si>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</si>
  <si>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</si>
  <si>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</si>
  <si>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</si>
  <si>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</si>
  <si>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</si>
  <si>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</si>
  <si>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</si>
  <si>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</si>
  <si>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</si>
  <si>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</si>
  <si>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</si>
  <si>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</si>
  <si>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</si>
  <si>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</si>
  <si>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</si>
  <si>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</si>
  <si>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</si>
  <si>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</si>
  <si>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</si>
  <si>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</si>
  <si>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</si>
  <si>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</si>
  <si>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</si>
  <si>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</si>
  <si>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</si>
  <si>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</si>
  <si>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</si>
  <si>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</si>
  <si>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</si>
  <si>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</si>
  <si>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</si>
  <si>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</si>
  <si>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</si>
  <si>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</si>
  <si>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</si>
  <si>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</si>
  <si>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</si>
  <si>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</si>
  <si>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</si>
  <si>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</si>
  <si>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</si>
  <si>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</si>
  <si>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</si>
  <si>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</si>
  <si>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</si>
  <si>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</si>
  <si>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</si>
  <si>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</si>
  <si>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</si>
  <si>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</si>
  <si>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</si>
  <si>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</si>
  <si>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</si>
  <si>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</si>
  <si>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</si>
  <si>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</si>
  <si>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</si>
  <si>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</si>
  <si>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</si>
  <si>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</si>
  <si>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</si>
  <si>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</si>
  <si>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</si>
  <si>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</si>
  <si>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</si>
  <si>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</si>
  <si>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</si>
  <si>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</si>
  <si>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</si>
  <si>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</si>
  <si>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</si>
  <si>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</si>
  <si>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</si>
  <si>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</si>
  <si>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</si>
  <si>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</si>
  <si>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</si>
  <si>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</si>
  <si>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</si>
  <si>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</si>
  <si>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</si>
  <si>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</si>
  <si>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</si>
  <si>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</si>
  <si>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</si>
  <si>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</si>
  <si>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</si>
  <si>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</si>
  <si>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</si>
  <si>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</si>
  <si>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</si>
  <si>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</si>
  <si>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</si>
  <si>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</si>
  <si>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</si>
  <si>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</si>
  <si>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</si>
  <si>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</si>
  <si>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</si>
  <si>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</si>
  <si>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</si>
  <si>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</si>
  <si>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</si>
  <si>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</si>
  <si>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</si>
  <si>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</si>
  <si>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</si>
  <si>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</si>
  <si>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</si>
  <si>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</si>
  <si>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</si>
  <si>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</si>
  <si>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</si>
  <si>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</si>
  <si>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</si>
  <si>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</si>
  <si>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</si>
  <si>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</si>
  <si>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</si>
  <si>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</si>
  <si>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</si>
  <si>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</si>
  <si>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</si>
  <si>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</si>
  <si>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</si>
  <si>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</si>
  <si>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</si>
  <si>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</si>
  <si>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</si>
  <si>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</si>
  <si>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</si>
  <si>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</si>
  <si>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</si>
  <si>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</si>
  <si>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</si>
  <si>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</si>
  <si>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</si>
  <si>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</si>
  <si>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</si>
  <si>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</si>
  <si>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</si>
  <si>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</si>
  <si>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</si>
  <si>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</si>
  <si>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</si>
  <si>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</si>
  <si>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</si>
  <si>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</si>
  <si>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</si>
  <si>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</si>
  <si>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</si>
  <si>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</si>
  <si>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</si>
  <si>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</si>
  <si>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</si>
  <si>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</si>
  <si>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</si>
  <si>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</si>
  <si>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</si>
  <si>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</si>
  <si>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</si>
  <si>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</si>
  <si>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</si>
  <si>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</si>
  <si>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</si>
  <si>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</si>
  <si>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</si>
  <si>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</si>
  <si>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</si>
  <si>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</si>
  <si>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</si>
  <si>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</si>
  <si>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</si>
  <si>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</si>
  <si>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</si>
  <si>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</si>
  <si>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</si>
  <si>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</si>
  <si>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</si>
  <si>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</si>
  <si>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</si>
  <si>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</si>
  <si>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</si>
  <si>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</si>
  <si>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</si>
  <si>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</si>
  <si>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</si>
  <si>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</si>
  <si>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</si>
  <si>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</si>
  <si>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</si>
  <si>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</si>
  <si>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</si>
  <si>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</si>
  <si>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</si>
  <si>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</si>
  <si>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</si>
  <si>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</si>
  <si>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</si>
  <si>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</si>
  <si>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</si>
  <si>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</si>
  <si>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</si>
  <si>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</si>
  <si>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</si>
  <si>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</si>
  <si>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</si>
  <si>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</si>
  <si>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</si>
  <si>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</si>
  <si>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</si>
  <si>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</si>
  <si>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</si>
  <si>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</si>
  <si>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</si>
  <si>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</si>
  <si>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</si>
  <si>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</si>
  <si>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</si>
  <si>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</si>
  <si>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</si>
  <si>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</si>
  <si>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</si>
  <si>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</si>
  <si>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</si>
  <si>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</si>
  <si>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</si>
  <si>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</si>
  <si>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</si>
  <si>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</si>
  <si>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</si>
  <si>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</si>
  <si>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</si>
  <si>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</si>
  <si>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</si>
  <si>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</si>
  <si>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</si>
  <si>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</si>
  <si>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</si>
  <si>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</si>
  <si>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</si>
  <si>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</si>
  <si>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</si>
  <si>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</si>
  <si>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</si>
  <si>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</si>
  <si>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</si>
  <si>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</si>
  <si>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</si>
  <si>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</si>
  <si>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</si>
  <si>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</si>
  <si>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</si>
  <si>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</si>
  <si>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</si>
  <si>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</si>
  <si>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</si>
  <si>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</si>
  <si>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</si>
  <si>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</si>
  <si>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</si>
  <si>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</si>
  <si>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</si>
  <si>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</si>
  <si>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</si>
  <si>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</si>
  <si>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</si>
  <si>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</si>
  <si>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</si>
  <si>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</si>
  <si>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</si>
  <si>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</si>
  <si>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</si>
  <si>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</si>
  <si>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</si>
  <si>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</si>
  <si>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</si>
  <si>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</si>
  <si>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</si>
  <si>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</si>
  <si>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</si>
  <si>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</si>
  <si>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</si>
  <si>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</si>
  <si>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</si>
  <si>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</si>
  <si>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</si>
  <si>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</si>
  <si>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</si>
  <si>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</si>
  <si>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</si>
  <si>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</si>
  <si>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</si>
  <si>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</si>
  <si>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</si>
  <si>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</si>
  <si>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</si>
  <si>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</si>
  <si>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</si>
  <si>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</si>
  <si>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</si>
  <si>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</si>
  <si>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</si>
  <si>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</si>
  <si>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</si>
  <si>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</si>
  <si>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</si>
  <si>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</si>
  <si>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</si>
  <si>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</si>
  <si>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</si>
  <si>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</si>
  <si>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</si>
  <si>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</si>
  <si>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</si>
  <si>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</si>
  <si>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</si>
  <si>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</si>
  <si>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</si>
  <si>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</si>
  <si>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</si>
  <si>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</si>
  <si>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</si>
  <si>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</si>
  <si>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</si>
  <si>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</si>
  <si>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</si>
  <si>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</si>
  <si>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</si>
  <si>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</si>
  <si>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</si>
  <si>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</si>
  <si>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</si>
  <si>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</si>
  <si>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</si>
  <si>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</si>
  <si>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</si>
  <si>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</si>
  <si>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</si>
  <si>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</si>
  <si>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</si>
  <si>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</si>
  <si>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</si>
  <si>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</si>
  <si>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</si>
  <si>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</si>
  <si>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</si>
  <si>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</si>
  <si>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</si>
  <si>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</si>
  <si>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</si>
  <si>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</si>
  <si>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</si>
  <si>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</si>
  <si>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</si>
  <si>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</si>
  <si>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</si>
  <si>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</si>
  <si>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</si>
  <si>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</si>
  <si>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</si>
  <si>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</si>
  <si>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</si>
  <si>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</si>
  <si>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</si>
  <si>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</si>
  <si>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</si>
  <si>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</si>
  <si>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</si>
  <si>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</si>
  <si>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</si>
  <si>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</si>
  <si>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</si>
  <si>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</si>
  <si>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</si>
  <si>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</si>
  <si>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</si>
  <si>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</si>
  <si>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</si>
  <si>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</si>
  <si>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</si>
  <si>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</si>
  <si>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</si>
  <si>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</si>
  <si>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</si>
  <si>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</si>
  <si>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</si>
  <si>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</si>
  <si>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</si>
  <si>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</si>
  <si>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</si>
  <si>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</si>
  <si>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</si>
  <si>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</si>
  <si>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</si>
  <si>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</si>
  <si>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</si>
  <si>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</si>
  <si>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</si>
  <si>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</si>
  <si>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</si>
  <si>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</si>
  <si>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</si>
  <si>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</si>
  <si>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</si>
  <si>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</si>
  <si>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</si>
  <si>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</si>
  <si>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</si>
  <si>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</si>
  <si>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</si>
  <si>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</si>
  <si>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</si>
  <si>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</si>
  <si>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</si>
  <si>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</si>
  <si>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</si>
  <si>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</si>
  <si>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</si>
  <si>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</si>
  <si>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</si>
  <si>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</si>
  <si>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</si>
  <si>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</si>
  <si>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</si>
  <si>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</si>
  <si>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</si>
  <si>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</si>
  <si>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</si>
  <si>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</si>
  <si>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</si>
  <si>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</si>
  <si>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</si>
  <si>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</si>
  <si>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</si>
  <si>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</si>
  <si>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</si>
  <si>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</si>
  <si>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</si>
  <si>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</si>
  <si>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</si>
  <si>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</si>
  <si>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</si>
  <si>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</si>
  <si>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</si>
  <si>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</si>
  <si>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</si>
  <si>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</si>
  <si>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</si>
  <si>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</si>
  <si>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</si>
  <si>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</si>
  <si>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</si>
  <si>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</si>
  <si>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</si>
  <si>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</si>
  <si>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</si>
  <si>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</si>
  <si>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</si>
  <si>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</si>
  <si>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</si>
  <si>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</si>
  <si>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</si>
  <si>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</si>
  <si>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</si>
  <si>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</si>
  <si>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</si>
  <si>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</si>
  <si>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</si>
  <si>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</si>
  <si>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</si>
  <si>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</si>
  <si>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</si>
  <si>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</si>
  <si>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</si>
  <si>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</si>
  <si>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</si>
  <si>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</si>
  <si>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</si>
  <si>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</si>
  <si>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</si>
  <si>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</si>
  <si>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</si>
  <si>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</si>
  <si>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</si>
  <si>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</si>
  <si>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</si>
  <si>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</si>
  <si>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</si>
  <si>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</si>
  <si>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</si>
  <si>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</si>
  <si>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</si>
  <si>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</si>
  <si>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</si>
  <si>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</si>
  <si>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</si>
  <si>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</si>
  <si>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</si>
  <si>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</si>
  <si>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</si>
  <si>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</si>
  <si>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</si>
  <si>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</si>
  <si>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</si>
  <si>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</si>
  <si>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</si>
  <si>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</si>
  <si>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</si>
  <si>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</si>
  <si>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</si>
  <si>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</si>
  <si>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</si>
  <si>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</si>
  <si>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</si>
  <si>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</si>
  <si>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</si>
  <si>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</si>
  <si>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</si>
  <si>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</si>
  <si>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</si>
  <si>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</si>
  <si>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</si>
  <si>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</si>
  <si>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</si>
  <si>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</si>
  <si>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</si>
  <si>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</si>
  <si>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</si>
  <si>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</si>
  <si>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</si>
  <si>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</si>
  <si>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</si>
  <si>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</si>
  <si>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</si>
  <si>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</si>
  <si>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</si>
  <si>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</si>
  <si>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</si>
  <si>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</si>
  <si>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</si>
  <si>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</si>
  <si>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</si>
  <si>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</si>
  <si>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</si>
  <si>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</si>
  <si>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</si>
  <si>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</si>
  <si>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</si>
  <si>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</si>
  <si>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</si>
  <si>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</si>
  <si>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</si>
  <si>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</si>
  <si>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</si>
  <si>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</si>
  <si>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</si>
  <si>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</si>
  <si>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</si>
  <si>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</si>
  <si>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</si>
  <si>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</si>
  <si>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</si>
  <si>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</si>
  <si>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</si>
  <si>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</si>
  <si>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</si>
  <si>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</si>
  <si>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</si>
  <si>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</si>
  <si>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</si>
  <si>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</si>
  <si>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</si>
  <si>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</si>
  <si>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</si>
  <si>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</si>
  <si>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</si>
  <si>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</si>
  <si>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</si>
  <si>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</si>
  <si>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</si>
  <si>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</si>
  <si>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</si>
  <si>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</si>
  <si>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</si>
  <si>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</si>
  <si>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</si>
  <si>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</si>
  <si>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</si>
  <si>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</si>
  <si>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</si>
  <si>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</si>
  <si>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</si>
  <si>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</si>
  <si>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</si>
  <si>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</si>
  <si>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</si>
  <si>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</si>
  <si>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</si>
  <si>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</si>
  <si>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</si>
  <si>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</si>
  <si>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</si>
  <si>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</si>
  <si>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</si>
  <si>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</si>
  <si>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</si>
  <si>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</si>
  <si>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</si>
  <si>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</si>
  <si>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</si>
  <si>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</si>
  <si>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</si>
  <si>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</si>
  <si>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</si>
  <si>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</si>
  <si>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</si>
  <si>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</si>
  <si>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</si>
  <si>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</si>
  <si>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</si>
  <si>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</si>
  <si>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</si>
  <si>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</si>
  <si>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</si>
  <si>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</si>
  <si>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</si>
  <si>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</si>
  <si>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</si>
  <si>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</si>
  <si>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</si>
  <si>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</si>
  <si>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</si>
  <si>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</si>
  <si>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</si>
  <si>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</si>
  <si>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</si>
  <si>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</si>
  <si>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</si>
  <si>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</si>
  <si>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</si>
  <si>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</si>
  <si>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</si>
  <si>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</si>
  <si>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</si>
  <si>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</si>
  <si>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</si>
  <si>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</si>
  <si>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</si>
  <si>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</si>
  <si>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</si>
  <si>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</si>
  <si>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</si>
  <si>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</si>
  <si>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</si>
  <si>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</si>
  <si>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</si>
  <si>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</si>
  <si>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</si>
  <si>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</si>
  <si>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</si>
  <si>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</si>
  <si>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</si>
  <si>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</si>
  <si>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</si>
  <si>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</si>
  <si>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</si>
  <si>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</si>
  <si>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</si>
  <si>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</si>
  <si>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</si>
  <si>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</si>
  <si>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</si>
  <si>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</si>
  <si>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</si>
  <si>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</si>
  <si>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</si>
  <si>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</si>
  <si>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</si>
  <si>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</si>
  <si>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</si>
  <si>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</si>
  <si>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</si>
  <si>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</si>
  <si>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</si>
  <si>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</si>
  <si>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</si>
  <si>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</si>
  <si>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</si>
  <si>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</si>
  <si>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</si>
  <si>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</si>
  <si>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</si>
  <si>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</si>
  <si>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</si>
  <si>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</si>
  <si>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</si>
  <si>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</si>
  <si>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</si>
  <si>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</si>
  <si>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</si>
  <si>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</si>
  <si>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</si>
  <si>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</si>
  <si>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</si>
  <si>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</si>
  <si>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</si>
  <si>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</si>
  <si>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</si>
  <si>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</si>
  <si>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</si>
  <si>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</si>
  <si>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</si>
  <si>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</si>
  <si>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</si>
  <si>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</si>
  <si>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</si>
  <si>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</si>
  <si>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</si>
  <si>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</si>
  <si>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</si>
  <si>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</si>
  <si>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</si>
  <si>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</si>
  <si>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</si>
  <si>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</si>
  <si>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</si>
  <si>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</si>
  <si>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</si>
  <si>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</si>
  <si>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</si>
  <si>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</si>
  <si>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</si>
  <si>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</si>
  <si>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</si>
  <si>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</si>
  <si>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</si>
  <si>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</si>
  <si>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</si>
  <si>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</si>
  <si>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</si>
  <si>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</si>
  <si>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</si>
  <si>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</si>
  <si>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</si>
  <si>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</si>
  <si>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</si>
  <si>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</si>
  <si>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</si>
  <si>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</si>
  <si>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</si>
  <si>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</si>
  <si>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</si>
  <si>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</si>
  <si>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</si>
  <si>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</si>
  <si>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</si>
  <si>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</si>
  <si>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</si>
  <si>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</si>
  <si>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</si>
  <si>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</si>
  <si>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</si>
  <si>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</si>
  <si>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</si>
  <si>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</si>
  <si>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</si>
  <si>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</si>
  <si>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</si>
  <si>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</si>
  <si>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</si>
  <si>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</si>
  <si>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</si>
  <si>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</si>
  <si>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</si>
  <si>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</si>
  <si>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</si>
  <si>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</si>
  <si>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</si>
  <si>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</si>
  <si>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</si>
  <si>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</si>
  <si>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</si>
  <si>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</si>
  <si>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</si>
  <si>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</si>
  <si>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</si>
  <si>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</si>
  <si>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</si>
  <si>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</si>
  <si>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</si>
  <si>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</si>
  <si>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</si>
  <si>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</si>
  <si>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</si>
  <si>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</si>
  <si>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</si>
  <si>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</si>
  <si>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</si>
  <si>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</si>
  <si>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</si>
  <si>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</si>
  <si>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</si>
  <si>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</si>
  <si>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</si>
  <si>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</si>
  <si>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</si>
  <si>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</si>
  <si>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</si>
  <si>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</si>
  <si>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</si>
  <si>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</si>
  <si>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</si>
  <si>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</si>
  <si>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</si>
  <si>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</si>
  <si>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</si>
  <si>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</si>
  <si>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</si>
  <si>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</si>
  <si>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</si>
  <si>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</si>
  <si>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</si>
  <si>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</si>
  <si>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</si>
  <si>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</si>
  <si>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</si>
  <si>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</si>
  <si>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</si>
  <si>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</si>
  <si>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</si>
  <si>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</si>
  <si>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</si>
  <si>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</si>
  <si>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</si>
  <si>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</si>
  <si>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</si>
  <si>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</si>
  <si>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</si>
  <si>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</si>
  <si>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</si>
  <si>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</si>
  <si>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</si>
  <si>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</si>
  <si>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</si>
  <si>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</si>
  <si>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</si>
  <si>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</si>
  <si>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</si>
  <si>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</si>
  <si>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</si>
  <si>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</si>
  <si>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</si>
  <si>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</si>
  <si>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</si>
  <si>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</si>
  <si>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</si>
  <si>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</si>
  <si>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</si>
  <si>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</si>
  <si>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</si>
  <si>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</si>
  <si>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</si>
  <si>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</si>
  <si>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</si>
  <si>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</si>
  <si>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</si>
  <si>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</si>
  <si>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</si>
  <si>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</si>
  <si>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</si>
  <si>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</si>
  <si>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</si>
  <si>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</si>
  <si>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</si>
  <si>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</si>
  <si>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</si>
  <si>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</si>
  <si>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</si>
  <si>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</si>
  <si>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</si>
  <si>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</si>
  <si>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</si>
  <si>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</si>
  <si>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</si>
  <si>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</si>
  <si>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</si>
  <si>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</si>
  <si>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</si>
  <si>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</si>
  <si>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</si>
  <si>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</si>
  <si>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</si>
  <si>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</si>
  <si>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</si>
  <si>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</si>
  <si>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</si>
  <si>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</si>
  <si>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</si>
  <si>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</si>
  <si>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</si>
  <si>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</si>
  <si>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</si>
  <si>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</si>
  <si>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</si>
  <si>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</si>
  <si>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</si>
  <si>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</si>
  <si>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</si>
  <si>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</si>
  <si>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</si>
  <si>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</si>
  <si>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</si>
  <si>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</si>
  <si>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</si>
  <si>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</si>
  <si>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</si>
  <si>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</si>
  <si>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</si>
  <si>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</si>
  <si>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</si>
  <si>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</si>
  <si>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</si>
  <si>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</si>
  <si>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</si>
  <si>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</si>
  <si>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</si>
  <si>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</si>
  <si>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</si>
  <si>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</si>
  <si>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</si>
  <si>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</si>
  <si>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</si>
  <si>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</si>
  <si>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</si>
  <si>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</si>
  <si>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</si>
  <si>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</si>
  <si>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</si>
  <si>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</si>
  <si>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</si>
  <si>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</si>
  <si>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</si>
  <si>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</si>
  <si>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</si>
  <si>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</si>
  <si>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</si>
  <si>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</si>
  <si>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</si>
  <si>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</si>
  <si>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</si>
  <si>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</si>
  <si>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</si>
  <si>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</si>
  <si>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</si>
  <si>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</si>
  <si>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</si>
  <si>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</si>
  <si>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</si>
  <si>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</si>
  <si>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</si>
  <si>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</si>
  <si>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</si>
  <si>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</si>
  <si>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</si>
  <si>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</si>
  <si>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</si>
  <si>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</si>
  <si>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</si>
  <si>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</si>
  <si>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</si>
  <si>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</si>
  <si>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</si>
  <si>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</si>
  <si>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</si>
  <si>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</si>
  <si>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</si>
  <si>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</si>
  <si>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</si>
  <si>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</si>
  <si>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</si>
  <si>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</si>
  <si>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</si>
  <si>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</si>
  <si>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</si>
  <si>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</si>
  <si>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</si>
  <si>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</si>
  <si>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</si>
  <si>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</si>
  <si>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</si>
  <si>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</si>
  <si>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</si>
  <si>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</si>
  <si>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</si>
  <si>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</si>
  <si>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</si>
  <si>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</si>
  <si>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</si>
  <si>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</si>
  <si>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</si>
  <si>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</si>
  <si>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</si>
  <si>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</si>
  <si>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</si>
  <si>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</si>
  <si>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</si>
  <si>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</si>
  <si>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</si>
  <si>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</si>
  <si>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</si>
  <si>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</si>
  <si>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</si>
  <si>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</si>
  <si>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</si>
  <si>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</si>
  <si>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</si>
  <si>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</si>
  <si>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</si>
  <si>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</si>
  <si>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</si>
  <si>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</si>
  <si>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</si>
  <si>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</si>
  <si>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</si>
  <si>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</si>
  <si>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</si>
  <si>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</si>
  <si>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</si>
  <si>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</si>
  <si>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</si>
  <si>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</si>
  <si>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</si>
  <si>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</si>
  <si>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</si>
  <si>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</si>
  <si>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</si>
  <si>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</si>
  <si>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</si>
  <si>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</si>
  <si>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</si>
  <si>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</si>
  <si>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</si>
  <si>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</si>
  <si>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</si>
  <si>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</si>
  <si>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</si>
  <si>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</si>
  <si>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</si>
  <si>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</si>
  <si>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</si>
  <si>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</si>
  <si>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</si>
  <si>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</si>
  <si>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</si>
  <si>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</si>
  <si>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</si>
  <si>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</si>
  <si>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</si>
  <si>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</si>
  <si>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</si>
  <si>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</si>
  <si>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</si>
  <si>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</si>
  <si>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</si>
  <si>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</si>
  <si>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</si>
  <si>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</si>
  <si>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</si>
  <si>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</si>
  <si>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</si>
  <si>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</si>
  <si>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</si>
  <si>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</si>
  <si>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</si>
  <si>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</si>
  <si>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</si>
  <si>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</si>
  <si>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</si>
  <si>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</si>
  <si>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</si>
  <si>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</si>
  <si>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</si>
  <si>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</si>
  <si>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</si>
  <si>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</si>
  <si>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</si>
  <si>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</si>
  <si>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</si>
  <si>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</si>
  <si>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</si>
  <si>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</si>
  <si>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</si>
  <si>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</si>
  <si>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</si>
  <si>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</si>
  <si>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</si>
  <si>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</si>
  <si>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</si>
  <si>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</si>
  <si>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</si>
  <si>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</si>
  <si>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</si>
  <si>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</si>
  <si>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</si>
  <si>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</si>
  <si>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</si>
  <si>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</si>
  <si>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</si>
  <si>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</si>
  <si>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</si>
  <si>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</si>
  <si>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</si>
  <si>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</si>
  <si>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</si>
  <si>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</si>
  <si>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</si>
  <si>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</si>
  <si>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</si>
  <si>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</si>
  <si>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</si>
  <si>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</si>
  <si>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</si>
  <si>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</si>
  <si>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</si>
  <si>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</si>
  <si>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</si>
  <si>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</si>
  <si>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</si>
  <si>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</si>
  <si>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</si>
  <si>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</si>
  <si>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</si>
  <si>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</si>
  <si>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</si>
  <si>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</si>
  <si>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</si>
  <si>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</si>
  <si>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</si>
  <si>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</si>
  <si>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</si>
  <si>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</si>
  <si>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</si>
  <si>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</si>
  <si>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</si>
  <si>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</si>
  <si>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</si>
  <si>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</si>
  <si>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</si>
  <si>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</si>
  <si>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</si>
  <si>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</si>
  <si>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</si>
  <si>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</si>
  <si>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</si>
  <si>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</si>
  <si>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</si>
  <si>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</si>
  <si>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</si>
  <si>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</si>
  <si>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</si>
  <si>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</si>
  <si>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</si>
  <si>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</si>
  <si>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</si>
  <si>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</si>
  <si>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</si>
  <si>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</si>
  <si>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</si>
  <si>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</si>
  <si>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</si>
  <si>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</si>
  <si>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</si>
  <si>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</si>
  <si>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</si>
  <si>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</si>
  <si>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</si>
  <si>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</si>
  <si>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</si>
  <si>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</si>
  <si>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</si>
  <si>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</si>
  <si>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</si>
  <si>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</si>
  <si>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</si>
  <si>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</si>
  <si>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</si>
  <si>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</si>
  <si>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</si>
  <si>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</si>
  <si>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</si>
  <si>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</si>
  <si>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</si>
  <si>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</si>
  <si>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</si>
  <si>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</si>
  <si>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</si>
  <si>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</si>
  <si>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</si>
  <si>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</si>
  <si>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</si>
  <si>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</si>
  <si>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</si>
  <si>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</si>
  <si>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</si>
  <si>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</si>
  <si>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</si>
  <si>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</si>
  <si>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</si>
  <si>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</si>
  <si>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</si>
  <si>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</si>
  <si>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</si>
  <si>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</si>
  <si>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</si>
  <si>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</si>
  <si>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</si>
  <si>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</si>
  <si>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</si>
  <si>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</si>
  <si>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</si>
  <si>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</si>
  <si>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</si>
  <si>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</si>
  <si>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</si>
  <si>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</si>
  <si>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</si>
  <si>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</si>
  <si>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</si>
  <si>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</si>
  <si>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</si>
  <si>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</si>
  <si>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</si>
  <si>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</si>
  <si>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</si>
  <si>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</si>
  <si>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</si>
  <si>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</si>
  <si>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</si>
  <si>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</si>
  <si>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</si>
  <si>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</si>
  <si>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</si>
  <si>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</si>
  <si>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</si>
  <si>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</si>
  <si>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</si>
  <si>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</si>
  <si>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</si>
  <si>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</si>
  <si>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</si>
  <si>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</si>
  <si>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</si>
  <si>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</si>
  <si>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</si>
  <si>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</si>
  <si>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</si>
  <si>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</si>
  <si>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</si>
  <si>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</si>
  <si>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</si>
  <si>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</si>
  <si>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</si>
  <si>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</si>
  <si>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</si>
  <si>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</si>
  <si>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</si>
  <si>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</si>
  <si>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</si>
  <si>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</si>
  <si>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</si>
  <si>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</si>
  <si>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</si>
  <si>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</si>
  <si>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</si>
  <si>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</si>
  <si>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</si>
  <si>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</si>
  <si>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</si>
  <si>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</si>
  <si>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</si>
  <si>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</si>
  <si>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</si>
  <si>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</si>
  <si>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</si>
  <si>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</si>
  <si>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</si>
  <si>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</si>
  <si>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</si>
  <si>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</si>
  <si>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</si>
  <si>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</si>
  <si>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</si>
  <si>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</si>
  <si>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</si>
  <si>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</si>
  <si>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</si>
  <si>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</si>
  <si>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</si>
  <si>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</si>
  <si>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</si>
  <si>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</si>
  <si>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</si>
  <si>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</si>
  <si>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</si>
  <si>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</si>
  <si>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</si>
  <si>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</si>
  <si>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</si>
  <si>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</si>
  <si>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</si>
  <si>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</si>
  <si>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</si>
  <si>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</si>
  <si>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</si>
  <si>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</si>
  <si>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</si>
  <si>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</si>
  <si>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</si>
  <si>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</si>
  <si>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</si>
  <si>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</si>
  <si>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</si>
  <si>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</si>
  <si>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</si>
  <si>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</si>
  <si>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</si>
  <si>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</si>
  <si>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</si>
  <si>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</si>
  <si>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</si>
  <si>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</si>
  <si>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</si>
  <si>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</si>
  <si>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</si>
  <si>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</si>
  <si>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</si>
  <si>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</si>
  <si>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</si>
  <si>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</si>
  <si>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</si>
  <si>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</si>
  <si>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</si>
  <si>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</si>
  <si>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</si>
  <si>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</si>
  <si>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</si>
  <si>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</si>
  <si>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</si>
  <si>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</si>
  <si>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</si>
  <si>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</si>
  <si>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</si>
  <si>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</si>
  <si>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</si>
  <si>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</si>
  <si>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</si>
  <si>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</si>
  <si>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</si>
  <si>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</si>
  <si>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</si>
  <si>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</si>
  <si>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</si>
  <si>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</si>
  <si>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</si>
  <si>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</si>
  <si>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</si>
  <si>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</si>
  <si>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</si>
  <si>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</si>
  <si>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</si>
  <si>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</si>
  <si>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</si>
  <si>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</si>
  <si>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</si>
  <si>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</si>
  <si>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</si>
  <si>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</si>
  <si>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</si>
  <si>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</si>
  <si>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</si>
  <si>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</si>
  <si>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</si>
  <si>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</si>
  <si>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</si>
  <si>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</si>
  <si>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</si>
  <si>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</si>
  <si>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</si>
  <si>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</si>
  <si>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</si>
  <si>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</si>
  <si>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</si>
  <si>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</si>
  <si>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</si>
  <si>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</si>
  <si>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</si>
  <si>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</si>
  <si>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</si>
  <si>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</si>
  <si>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</si>
  <si>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</si>
  <si>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</si>
  <si>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</si>
  <si>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</si>
  <si>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</si>
  <si>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</si>
  <si>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</si>
  <si>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</si>
  <si>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</si>
  <si>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</si>
  <si>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</si>
  <si>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</si>
  <si>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</si>
  <si>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</si>
  <si>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</si>
  <si>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</si>
  <si>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</si>
  <si>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</si>
  <si>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</si>
  <si>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</si>
  <si>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</si>
  <si>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</si>
  <si>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</si>
  <si>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</si>
  <si>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</si>
  <si>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</si>
  <si>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</si>
  <si>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</si>
  <si>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</si>
  <si>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</si>
  <si>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</si>
  <si>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</si>
  <si>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</si>
  <si>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</si>
  <si>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</si>
  <si>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</si>
  <si>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</si>
  <si>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</si>
  <si>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</si>
  <si>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</si>
  <si>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</si>
  <si>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</si>
  <si>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</si>
  <si>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</si>
  <si>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</si>
  <si>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</si>
  <si>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</si>
  <si>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</si>
  <si>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</si>
  <si>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</si>
  <si>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</si>
  <si>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</si>
  <si>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</si>
  <si>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</si>
  <si>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</si>
  <si>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</si>
  <si>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</si>
  <si>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</si>
  <si>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</si>
  <si>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</si>
  <si>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</si>
  <si>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</si>
  <si>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</si>
  <si>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</si>
  <si>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</si>
  <si>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</si>
  <si>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</si>
  <si>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</si>
  <si>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</si>
  <si>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</si>
  <si>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</si>
  <si>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</si>
  <si>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</si>
  <si>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</si>
  <si>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</si>
  <si>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</si>
  <si>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</si>
  <si>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</si>
  <si>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</si>
  <si>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</si>
  <si>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</si>
  <si>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</si>
  <si>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</si>
  <si>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</si>
  <si>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</si>
  <si>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</si>
  <si>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</si>
  <si>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</si>
  <si>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</si>
  <si>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</si>
  <si>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</si>
  <si>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</si>
  <si>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</si>
  <si>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</si>
  <si>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</si>
  <si>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</si>
  <si>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</si>
  <si>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</si>
  <si>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</si>
  <si>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</si>
  <si>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</si>
  <si>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</si>
  <si>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</si>
  <si>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</si>
  <si>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</si>
  <si>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</si>
  <si>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</si>
  <si>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</si>
  <si>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</si>
  <si>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</si>
  <si>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</si>
  <si>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</si>
  <si>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</si>
  <si>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</si>
  <si>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</si>
  <si>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</si>
  <si>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</si>
  <si>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</si>
  <si>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</si>
  <si>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</si>
  <si>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</si>
  <si>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</si>
  <si>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</si>
  <si>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</si>
  <si>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</si>
  <si>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</si>
  <si>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</si>
  <si>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</si>
  <si>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</si>
  <si>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</si>
  <si>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</si>
  <si>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</si>
  <si>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</si>
  <si>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</si>
  <si>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</si>
  <si>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</si>
  <si>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</si>
  <si>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</si>
  <si>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</si>
  <si>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</si>
  <si>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</si>
  <si>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</si>
  <si>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</si>
  <si>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</si>
  <si>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</si>
  <si>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</si>
  <si>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</si>
  <si>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</si>
  <si>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</si>
  <si>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</si>
  <si>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</si>
  <si>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</si>
  <si>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</si>
  <si>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</si>
  <si>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</si>
  <si>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</si>
  <si>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</si>
  <si>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</si>
  <si>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</si>
  <si>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</si>
  <si>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</si>
  <si>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</si>
  <si>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</si>
  <si>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</si>
  <si>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</si>
  <si>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</si>
  <si>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</si>
  <si>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</si>
  <si>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</si>
  <si>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</si>
  <si>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</si>
  <si>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</si>
  <si>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</si>
  <si>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</si>
  <si>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</si>
  <si>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</si>
  <si>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</si>
  <si>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</si>
  <si>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</si>
  <si>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</si>
  <si>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</si>
  <si>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</si>
  <si>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</si>
  <si>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</si>
  <si>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</si>
  <si>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</si>
  <si>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</si>
  <si>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</si>
  <si>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</si>
  <si>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</si>
  <si>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</si>
  <si>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</si>
  <si>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</si>
  <si>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</si>
  <si>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</si>
  <si>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</si>
  <si>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</si>
  <si>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</si>
  <si>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</si>
  <si>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</si>
  <si>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</si>
  <si>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</si>
  <si>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</si>
  <si>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</si>
  <si>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</si>
  <si>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</si>
  <si>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</si>
  <si>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</si>
  <si>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</si>
  <si>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</si>
  <si>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</si>
  <si>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</si>
  <si>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</si>
  <si>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</si>
  <si>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</si>
  <si>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</si>
  <si>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</si>
  <si>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</si>
  <si>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</si>
  <si>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</si>
  <si>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</si>
  <si>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</si>
  <si>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</si>
  <si>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</si>
  <si>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</si>
  <si>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</si>
  <si>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</si>
  <si>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</si>
  <si>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</si>
  <si>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</si>
  <si>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</si>
  <si>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</si>
  <si>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</si>
  <si>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</si>
  <si>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</si>
  <si>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</si>
  <si>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</si>
  <si>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</si>
  <si>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</si>
  <si>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</si>
  <si>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</si>
  <si>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</si>
  <si>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</si>
  <si>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</si>
  <si>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</si>
  <si>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</si>
  <si>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</si>
  <si>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</si>
  <si>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</si>
  <si>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</si>
  <si>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</si>
  <si>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</si>
  <si>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</si>
  <si>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</si>
  <si>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</si>
  <si>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</si>
  <si>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</si>
  <si>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</si>
  <si>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</si>
  <si>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</si>
  <si>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</si>
  <si>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</si>
  <si>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</si>
  <si>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</si>
  <si>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</si>
  <si>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</si>
  <si>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</si>
  <si>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</si>
  <si>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</si>
  <si>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</si>
  <si>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</si>
  <si>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</si>
  <si>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</si>
  <si>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</si>
  <si>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</si>
  <si>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</si>
  <si>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</si>
  <si>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</si>
  <si>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</si>
  <si>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</si>
  <si>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</si>
  <si>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</si>
  <si>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</si>
  <si>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</si>
  <si>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</si>
  <si>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</si>
  <si>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</si>
  <si>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</si>
  <si>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</si>
  <si>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</si>
  <si>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</si>
  <si>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</si>
  <si>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</si>
  <si>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</si>
  <si>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</si>
  <si>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</si>
  <si>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</si>
  <si>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</si>
  <si>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</si>
  <si>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</si>
  <si>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</si>
  <si>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</si>
  <si>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</si>
  <si>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</si>
  <si>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</si>
  <si>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</si>
  <si>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</si>
  <si>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</si>
  <si>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</si>
  <si>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</si>
  <si>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</si>
  <si>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</si>
  <si>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</si>
  <si>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</si>
  <si>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</si>
  <si>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</si>
  <si>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</si>
  <si>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</si>
  <si>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</si>
  <si>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</si>
  <si>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</si>
  <si>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</si>
  <si>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</si>
  <si>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</si>
  <si>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</si>
  <si>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</si>
  <si>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</si>
  <si>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</si>
  <si>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</si>
  <si>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</si>
  <si>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</si>
  <si>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</si>
  <si>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</si>
  <si>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</si>
  <si>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</si>
  <si>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</si>
  <si>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</si>
  <si>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</si>
  <si>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</si>
  <si>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</si>
  <si>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</si>
  <si>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</si>
  <si>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</si>
  <si>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</si>
  <si>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</si>
  <si>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</si>
  <si>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</si>
  <si>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</si>
  <si>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</si>
  <si>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</si>
  <si>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</si>
  <si>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</si>
  <si>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</si>
  <si>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</si>
  <si>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</si>
  <si>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</si>
  <si>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</si>
  <si>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</si>
  <si>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</si>
  <si>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</si>
  <si>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</si>
  <si>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</si>
  <si>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</si>
  <si>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</si>
  <si>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</si>
  <si>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</si>
  <si>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</si>
  <si>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</si>
  <si>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</si>
  <si>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</si>
  <si>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</si>
  <si>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</si>
  <si>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</si>
  <si>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</si>
  <si>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</si>
  <si>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</si>
  <si>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</si>
  <si>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</si>
  <si>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</si>
  <si>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</si>
  <si>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</si>
  <si>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</si>
  <si>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</si>
  <si>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</si>
  <si>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</si>
  <si>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</si>
  <si>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</si>
  <si>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</si>
  <si>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</si>
  <si>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</si>
  <si>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</si>
  <si>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</si>
  <si>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</si>
  <si>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</si>
  <si>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</si>
  <si>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</si>
  <si>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</si>
  <si>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</si>
  <si>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</si>
  <si>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</si>
  <si>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</si>
  <si>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</si>
  <si>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</si>
  <si>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</si>
  <si>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</si>
  <si>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</si>
  <si>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</si>
  <si>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</si>
  <si>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</si>
  <si>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</si>
  <si>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</si>
  <si>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</si>
  <si>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</si>
  <si>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</si>
  <si>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</si>
  <si>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</si>
  <si>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</si>
  <si>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</si>
  <si>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</si>
  <si>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</si>
  <si>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</si>
  <si>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</si>
  <si>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</si>
  <si>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</si>
  <si>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</si>
  <si>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</si>
  <si>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</si>
  <si>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</si>
  <si>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</si>
  <si>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</si>
  <si>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</si>
  <si>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</si>
  <si>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</si>
  <si>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</si>
  <si>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</si>
  <si>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</si>
  <si>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</si>
  <si>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</si>
  <si>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</si>
  <si>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</si>
  <si>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</si>
  <si>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</si>
  <si>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</si>
  <si>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</si>
  <si>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</si>
  <si>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</si>
  <si>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</si>
  <si>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</si>
  <si>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</si>
  <si>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</si>
  <si>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</si>
  <si>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</si>
  <si>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</si>
  <si>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</si>
  <si>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</si>
  <si>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</si>
  <si>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</si>
  <si>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</si>
  <si>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</si>
  <si>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</si>
  <si>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</si>
  <si>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</si>
  <si>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</si>
  <si>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</si>
  <si>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</si>
  <si>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</si>
  <si>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</si>
  <si>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</si>
  <si>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</si>
  <si>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</si>
  <si>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</si>
  <si>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</si>
  <si>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</si>
  <si>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</si>
  <si>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</si>
  <si>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</si>
  <si>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</si>
  <si>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</si>
  <si>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</si>
  <si>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</si>
  <si>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</si>
  <si>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</si>
  <si>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</si>
  <si>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</si>
  <si>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</si>
  <si>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</si>
  <si>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</si>
  <si>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</si>
  <si>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</si>
  <si>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</si>
  <si>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</si>
  <si>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</si>
  <si>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</si>
  <si>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</si>
  <si>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</si>
  <si>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</si>
  <si>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</si>
  <si>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</si>
  <si>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</si>
  <si>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</si>
  <si>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</si>
  <si>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</si>
  <si>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</si>
  <si>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</si>
  <si>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</si>
  <si>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</si>
  <si>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</si>
  <si>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</si>
  <si>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</si>
  <si>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</si>
  <si>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</si>
  <si>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</si>
  <si>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</si>
  <si>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</si>
  <si>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</si>
  <si>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</si>
  <si>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</si>
  <si>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</si>
  <si>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</si>
  <si>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</si>
  <si>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</si>
  <si>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</si>
  <si>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</si>
  <si>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</si>
  <si>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</si>
  <si>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</si>
  <si>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</si>
  <si>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</si>
  <si>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</si>
  <si>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</si>
  <si>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</si>
  <si>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</si>
  <si>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</si>
  <si>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</si>
  <si>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</si>
  <si>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</si>
  <si>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</si>
  <si>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</si>
  <si>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</si>
  <si>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</si>
  <si>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</si>
  <si>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</si>
  <si>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</si>
  <si>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</si>
  <si>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</si>
  <si>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</si>
  <si>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</si>
  <si>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</si>
  <si>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</si>
  <si>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</si>
  <si>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</si>
  <si>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</si>
  <si>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</si>
  <si>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</si>
  <si>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</si>
  <si>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</si>
  <si>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</si>
  <si>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</si>
  <si>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</si>
  <si>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</si>
  <si>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</si>
  <si>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</si>
  <si>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</si>
  <si>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</si>
  <si>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</si>
  <si>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</si>
  <si>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</si>
  <si>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</si>
  <si>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</si>
  <si>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</si>
  <si>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</si>
  <si>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</si>
  <si>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</si>
  <si>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</si>
  <si>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</si>
  <si>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</si>
  <si>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</si>
  <si>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</si>
  <si>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</si>
  <si>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</si>
  <si>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</si>
  <si>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</si>
  <si>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</si>
  <si>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</si>
  <si>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</si>
  <si>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</si>
  <si>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</si>
  <si>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</si>
  <si>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</si>
  <si>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</si>
  <si>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</si>
  <si>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</si>
  <si>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</si>
  <si>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</si>
  <si>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</si>
  <si>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</si>
  <si>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</si>
  <si>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</si>
  <si>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</si>
  <si>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</si>
  <si>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</si>
  <si>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</si>
  <si>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</si>
  <si>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</si>
  <si>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</si>
  <si>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</si>
  <si>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</si>
  <si>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</si>
  <si>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</si>
  <si>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</si>
  <si>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</si>
  <si>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</si>
  <si>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</si>
  <si>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</si>
  <si>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</si>
  <si>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</si>
  <si>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</si>
  <si>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</si>
  <si>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</si>
  <si>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</si>
  <si>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</si>
  <si>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</si>
  <si>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</si>
  <si>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</si>
  <si>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</si>
  <si>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</si>
  <si>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</si>
  <si>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</si>
  <si>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</si>
  <si>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</si>
  <si>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</si>
  <si>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</si>
  <si>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</si>
  <si>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</si>
  <si>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</si>
  <si>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</si>
  <si>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</si>
  <si>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</si>
  <si>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</si>
  <si>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</si>
  <si>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</si>
  <si>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</si>
  <si>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</si>
  <si>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</si>
  <si>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</si>
  <si>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</si>
  <si>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</si>
  <si>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</si>
  <si>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</si>
  <si>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</si>
  <si>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</si>
  <si>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</si>
  <si>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</si>
  <si>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</si>
  <si>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</si>
  <si>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</si>
  <si>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</si>
  <si>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</si>
  <si>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</si>
  <si>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</si>
  <si>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</si>
  <si>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</si>
  <si>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</si>
  <si>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</si>
  <si>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</si>
  <si>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</si>
  <si>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</si>
  <si>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</si>
  <si>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</si>
  <si>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</si>
  <si>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</si>
  <si>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</si>
  <si>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</si>
  <si>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</si>
  <si>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</si>
  <si>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</si>
  <si>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</si>
  <si>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</si>
  <si>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</si>
  <si>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</si>
  <si>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</si>
  <si>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</si>
  <si>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</si>
  <si>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</si>
  <si>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</si>
  <si>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</si>
  <si>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</si>
  <si>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</si>
  <si>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</si>
  <si>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</si>
  <si>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</si>
  <si>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</si>
  <si>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</si>
  <si>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</si>
  <si>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</si>
  <si>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</si>
  <si>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</si>
  <si>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</si>
  <si>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</si>
  <si>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</si>
  <si>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</si>
  <si>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</si>
  <si>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</si>
  <si>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</si>
  <si>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</si>
  <si>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</si>
  <si>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</si>
  <si>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</si>
  <si>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</si>
  <si>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</si>
  <si>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</si>
  <si>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</si>
  <si>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</si>
  <si>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</si>
  <si>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</si>
  <si>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</si>
  <si>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</si>
  <si>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</si>
  <si>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</si>
  <si>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</si>
  <si>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</si>
  <si>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</si>
  <si>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</si>
  <si>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</si>
  <si>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</si>
  <si>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</si>
  <si>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</si>
  <si>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</si>
  <si>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</si>
  <si>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</si>
  <si>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</si>
  <si>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</si>
  <si>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</si>
  <si>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</si>
  <si>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</si>
  <si>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</si>
  <si>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</si>
  <si>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</si>
  <si>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</si>
  <si>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</si>
  <si>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</si>
  <si>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</si>
  <si>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</si>
  <si>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</si>
  <si>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</si>
  <si>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</si>
  <si>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</si>
  <si>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</si>
  <si>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</si>
  <si>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</si>
  <si>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</si>
  <si>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</si>
  <si>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</si>
  <si>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</si>
  <si>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</si>
  <si>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</si>
  <si>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</si>
  <si>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</si>
  <si>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</si>
  <si>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</si>
  <si>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</si>
  <si>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</si>
  <si>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</si>
  <si>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</si>
  <si>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</si>
  <si>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</si>
  <si>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</si>
  <si>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</si>
  <si>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</si>
  <si>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</si>
  <si>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</si>
  <si>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</si>
  <si>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</si>
  <si>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</si>
  <si>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</si>
  <si>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</si>
  <si>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</si>
  <si>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</si>
  <si>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</si>
  <si>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</si>
  <si>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</si>
  <si>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</si>
  <si>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</si>
  <si>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</si>
  <si>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</si>
  <si>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</si>
  <si>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</si>
  <si>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</si>
  <si>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</si>
  <si>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</si>
  <si>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</si>
  <si>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</si>
  <si>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</si>
  <si>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</si>
  <si>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</si>
  <si>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</si>
  <si>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</si>
  <si>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</si>
  <si>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</si>
  <si>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</si>
  <si>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</si>
  <si>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</si>
  <si>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</si>
  <si>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</si>
  <si>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</si>
  <si>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</si>
  <si>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</si>
  <si>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</si>
  <si>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</si>
  <si>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</si>
  <si>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</si>
  <si>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</si>
  <si>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</si>
  <si>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</si>
  <si>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</si>
  <si>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</si>
  <si>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</si>
  <si>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</si>
  <si>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</si>
  <si>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</si>
  <si>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</si>
  <si>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</si>
  <si>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</si>
  <si>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</si>
  <si>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</si>
  <si>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</si>
  <si>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</si>
  <si>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</si>
  <si>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</si>
  <si>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</si>
  <si>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</si>
  <si>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</si>
  <si>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</si>
  <si>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</si>
  <si>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</si>
  <si>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</si>
  <si>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</si>
  <si>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</si>
  <si>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</si>
  <si>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</si>
  <si>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</si>
  <si>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</si>
  <si>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</si>
  <si>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</si>
  <si>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</si>
  <si>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</si>
  <si>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</si>
  <si>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</si>
  <si>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</si>
  <si>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</si>
  <si>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</si>
  <si>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</si>
  <si>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</si>
  <si>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</si>
  <si>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</si>
  <si>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</si>
  <si>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</si>
  <si>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</si>
  <si>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</si>
  <si>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</si>
  <si>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</si>
  <si>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</si>
  <si>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</si>
  <si>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</si>
  <si>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</si>
  <si>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</si>
  <si>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</si>
  <si>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</si>
  <si>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</si>
  <si>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</si>
  <si>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</si>
  <si>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</si>
  <si>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</si>
  <si>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</si>
  <si>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</si>
  <si>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</si>
  <si>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</si>
  <si>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</si>
  <si>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</si>
  <si>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</si>
  <si>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</si>
  <si>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</si>
  <si>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</si>
  <si>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</si>
  <si>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</si>
  <si>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</si>
  <si>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</si>
  <si>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</si>
  <si>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</si>
  <si>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</si>
  <si>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</si>
  <si>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</si>
  <si>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</si>
  <si>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</si>
  <si>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</si>
  <si>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</si>
  <si>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</si>
  <si>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</si>
  <si>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</si>
  <si>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</si>
  <si>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</si>
  <si>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</si>
  <si>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</si>
  <si>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</si>
  <si>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</si>
  <si>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</si>
  <si>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</si>
  <si>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</si>
  <si>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</si>
  <si>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</si>
  <si>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</si>
  <si>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</si>
  <si>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</si>
  <si>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</si>
  <si>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</si>
  <si>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</si>
  <si>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</si>
  <si>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</si>
  <si>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</si>
  <si>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</si>
  <si>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</si>
  <si>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</si>
  <si>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</si>
  <si>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</si>
  <si>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</si>
  <si>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</si>
  <si>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</si>
  <si>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</si>
  <si>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</si>
  <si>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</si>
  <si>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</si>
  <si>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</si>
  <si>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</si>
  <si>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</si>
  <si>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</si>
  <si>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</si>
  <si>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</si>
  <si>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</si>
  <si>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</si>
  <si>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</si>
  <si>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</si>
  <si>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</si>
  <si>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</si>
  <si>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</si>
  <si>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</si>
  <si>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</si>
  <si>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</si>
  <si>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</si>
  <si>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</si>
  <si>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</si>
  <si>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</si>
  <si>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</si>
  <si>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</si>
  <si>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</si>
  <si>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</si>
  <si>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</si>
  <si>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</si>
  <si>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</si>
  <si>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</si>
  <si>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</si>
  <si>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</si>
  <si>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</si>
  <si>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</si>
  <si>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</si>
  <si>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</si>
  <si>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</si>
  <si>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</si>
  <si>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</si>
  <si>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</si>
  <si>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</si>
  <si>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</si>
  <si>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</si>
  <si>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</si>
  <si>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</si>
  <si>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</si>
  <si>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</si>
  <si>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</si>
  <si>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</si>
  <si>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</si>
  <si>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</si>
  <si>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</si>
  <si>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</si>
  <si>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</si>
  <si>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</si>
  <si>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</si>
  <si>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</si>
  <si>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</si>
  <si>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</si>
  <si>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</si>
  <si>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</si>
  <si>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</si>
  <si>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</si>
  <si>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</si>
  <si>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</si>
  <si>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</si>
  <si>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</si>
  <si>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</si>
  <si>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</si>
  <si>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</si>
  <si>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</si>
  <si>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</si>
  <si>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</si>
  <si>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</si>
  <si>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</si>
  <si>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</si>
  <si>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</si>
  <si>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</si>
  <si>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</si>
  <si>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</si>
  <si>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</si>
  <si>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</si>
  <si>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</si>
  <si>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</si>
  <si>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</si>
  <si>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</si>
  <si>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</si>
  <si>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</si>
  <si>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</si>
  <si>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</si>
  <si>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</si>
  <si>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</si>
  <si>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</si>
  <si>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</si>
  <si>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</si>
  <si>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</si>
  <si>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</si>
  <si>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</si>
  <si>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</si>
  <si>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</si>
  <si>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</si>
  <si>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</si>
  <si>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</si>
  <si>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</si>
  <si>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</si>
  <si>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</si>
  <si>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</si>
  <si>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</si>
  <si>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</si>
  <si>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</si>
  <si>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</si>
  <si>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</si>
  <si>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</si>
  <si>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</si>
  <si>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</si>
  <si>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</si>
  <si>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</si>
  <si>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</si>
  <si>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</si>
  <si>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</si>
  <si>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</si>
  <si>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</si>
  <si>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</si>
  <si>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</si>
  <si>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</si>
  <si>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</si>
  <si>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</si>
  <si>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</si>
  <si>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</si>
  <si>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</si>
  <si>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</si>
  <si>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</si>
  <si>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</si>
  <si>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</si>
  <si>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</si>
  <si>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</si>
  <si>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</si>
  <si>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</si>
  <si>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</si>
  <si>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</si>
  <si>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</si>
  <si>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</si>
  <si>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</si>
  <si>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</si>
  <si>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</si>
  <si>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</si>
  <si>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</si>
  <si>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</si>
  <si>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</si>
  <si>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</si>
  <si>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</si>
  <si>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</si>
  <si>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</si>
  <si>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</si>
  <si>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</si>
  <si>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</si>
  <si>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</si>
  <si>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</si>
  <si>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</si>
  <si>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</si>
  <si>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</si>
  <si>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</si>
  <si>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</si>
  <si>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</si>
  <si>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</si>
  <si>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</si>
  <si>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</si>
  <si>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</si>
  <si>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</si>
  <si>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</si>
  <si>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</si>
  <si>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</si>
  <si>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</si>
  <si>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</si>
  <si>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</si>
  <si>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</si>
  <si>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</si>
  <si>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</si>
  <si>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</si>
  <si>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</si>
  <si>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</si>
  <si>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</si>
  <si>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</si>
  <si>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</si>
  <si>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</si>
  <si>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</si>
  <si>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</si>
  <si>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</si>
  <si>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</si>
  <si>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</si>
  <si>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</si>
  <si>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</si>
  <si>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</si>
  <si>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</si>
  <si>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</si>
  <si>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</si>
  <si>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</si>
  <si>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</si>
  <si>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</si>
  <si>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</si>
  <si>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</si>
  <si>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</si>
  <si>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</si>
  <si>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</si>
  <si>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</si>
  <si>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</si>
  <si>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</si>
  <si>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</si>
  <si>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</si>
  <si>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</si>
  <si>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</si>
  <si>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</si>
  <si>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</si>
  <si>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</si>
  <si>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</si>
  <si>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</si>
  <si>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</si>
  <si>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</si>
  <si>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</si>
  <si>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</si>
  <si>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</si>
  <si>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</si>
  <si>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</si>
  <si>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</si>
  <si>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</si>
  <si>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</si>
  <si>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</si>
  <si>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</si>
  <si>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</si>
  <si>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</si>
  <si>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</si>
  <si>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</si>
  <si>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</si>
  <si>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</si>
  <si>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</si>
  <si>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</si>
  <si>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</si>
  <si>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</si>
  <si>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</si>
  <si>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</si>
  <si>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</si>
  <si>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</si>
  <si>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</si>
  <si>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</si>
  <si>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</si>
  <si>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</si>
  <si>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</si>
  <si>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</si>
  <si>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</si>
  <si>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</si>
  <si>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</si>
  <si>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</si>
  <si>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</si>
  <si>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</si>
  <si>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</si>
  <si>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</si>
  <si>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</si>
  <si>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</si>
  <si>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</si>
  <si>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</si>
  <si>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</si>
  <si>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</si>
  <si>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</si>
  <si>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</si>
  <si>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</si>
  <si>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</si>
  <si>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</si>
  <si>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</si>
  <si>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</si>
  <si>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</si>
  <si>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</si>
  <si>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</si>
  <si>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</si>
  <si>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</si>
  <si>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</si>
  <si>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</si>
  <si>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</si>
  <si>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</si>
  <si>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</si>
  <si>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</si>
  <si>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</si>
  <si>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</si>
  <si>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</si>
  <si>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</si>
  <si>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</si>
  <si>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</si>
  <si>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</si>
  <si>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</si>
  <si>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</si>
  <si>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</si>
  <si>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</si>
  <si>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</si>
  <si>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</si>
  <si>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</si>
  <si>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</si>
  <si>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</si>
  <si>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</si>
  <si>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</si>
  <si>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</si>
  <si>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</si>
  <si>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</si>
  <si>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</si>
  <si>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</si>
  <si>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</si>
  <si>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</si>
  <si>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</si>
  <si>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</si>
  <si>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</si>
  <si>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</si>
  <si>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</si>
  <si>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</si>
  <si>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</si>
  <si>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</si>
  <si>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</si>
  <si>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</si>
  <si>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</si>
  <si>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</si>
  <si>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</si>
  <si>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</si>
  <si>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</si>
  <si>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</si>
  <si>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</si>
  <si>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</si>
  <si>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</si>
  <si>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</si>
  <si>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</si>
  <si>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</si>
  <si>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</si>
  <si>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</si>
  <si>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</si>
  <si>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</si>
  <si>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</si>
  <si>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</si>
  <si>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</si>
  <si>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</si>
  <si>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</si>
  <si>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</si>
  <si>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</si>
  <si>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</si>
  <si>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</si>
  <si>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</si>
  <si>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</si>
  <si>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</si>
  <si>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</si>
  <si>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</si>
  <si>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</si>
  <si>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</si>
  <si>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</si>
  <si>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</si>
  <si>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</si>
  <si>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</si>
  <si>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</si>
  <si>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</si>
  <si>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</si>
  <si>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</si>
  <si>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</si>
  <si>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</si>
  <si>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</si>
  <si>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</si>
  <si>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</si>
  <si>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</si>
  <si>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</si>
  <si>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</si>
  <si>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</si>
  <si>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</si>
  <si>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</si>
  <si>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</si>
  <si>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</si>
  <si>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</si>
  <si>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</si>
  <si>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</si>
  <si>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</si>
  <si>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</si>
  <si>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</si>
  <si>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</si>
  <si>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</si>
  <si>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</si>
  <si>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</si>
  <si>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</si>
  <si>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</si>
  <si>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</si>
  <si>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</si>
  <si>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</si>
  <si>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</si>
  <si>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</si>
  <si>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</si>
  <si>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</si>
  <si>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</si>
  <si>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</si>
  <si>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</si>
  <si>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</si>
  <si>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</si>
  <si>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</si>
  <si>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</si>
  <si>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</si>
  <si>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</si>
  <si>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</si>
  <si>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</si>
  <si>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</si>
  <si>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</si>
  <si>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</si>
  <si>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</si>
  <si>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</si>
  <si>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</si>
  <si>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</si>
  <si>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</si>
  <si>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</si>
  <si>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</si>
  <si>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</si>
  <si>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</si>
  <si>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</si>
  <si>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</si>
  <si>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</si>
  <si>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</si>
  <si>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</si>
  <si>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</si>
  <si>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</si>
  <si>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</si>
  <si>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</si>
  <si>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</si>
  <si>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</si>
  <si>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</si>
  <si>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</si>
  <si>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</si>
  <si>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</si>
  <si>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</si>
  <si>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</si>
  <si>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</si>
  <si>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</si>
  <si>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</si>
  <si>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</si>
  <si>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</si>
  <si>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</si>
  <si>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</si>
  <si>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</si>
  <si>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</si>
  <si>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</si>
  <si>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</si>
  <si>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</si>
  <si>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</si>
  <si>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</si>
  <si>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</si>
  <si>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</si>
  <si>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</si>
  <si>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</si>
  <si>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</si>
  <si>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</si>
  <si>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</si>
  <si>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</si>
  <si>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</si>
  <si>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</si>
  <si>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</si>
  <si>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</si>
  <si>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</si>
  <si>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</si>
  <si>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</si>
  <si>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</si>
  <si>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</si>
  <si>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</si>
  <si>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</si>
  <si>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</si>
  <si>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</si>
  <si>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</si>
  <si>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</si>
  <si>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</si>
  <si>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</si>
  <si>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</si>
  <si>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</si>
  <si>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</si>
  <si>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</si>
  <si>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</si>
  <si>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</si>
  <si>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</si>
  <si>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</si>
  <si>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</si>
  <si>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</si>
  <si>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</si>
  <si>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</si>
  <si>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</si>
  <si>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</si>
  <si>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</si>
  <si>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</si>
  <si>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</si>
  <si>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</si>
  <si>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</si>
  <si>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</si>
  <si>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</si>
  <si>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</si>
  <si>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</si>
  <si>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</si>
  <si>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</si>
  <si>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</si>
  <si>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</si>
  <si>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</si>
  <si>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</si>
  <si>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</si>
  <si>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</si>
  <si>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</si>
  <si>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</si>
  <si>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</si>
  <si>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</si>
  <si>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</si>
  <si>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</si>
  <si>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</si>
  <si>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</si>
  <si>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</si>
  <si>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</si>
  <si>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</si>
  <si>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</si>
  <si>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</si>
  <si>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</si>
  <si>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</si>
  <si>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</si>
  <si>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</si>
  <si>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</si>
  <si>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</si>
  <si>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</si>
  <si>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</si>
  <si>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</si>
  <si>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</si>
  <si>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</si>
  <si>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</si>
  <si>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</si>
  <si>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</si>
  <si>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</si>
  <si>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</si>
  <si>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</si>
  <si>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</si>
  <si>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</si>
  <si>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</si>
  <si>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</si>
  <si>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</si>
  <si>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</si>
  <si>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</si>
  <si>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</si>
  <si>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</si>
  <si>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</si>
  <si>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</si>
  <si>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</si>
  <si>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</si>
  <si>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</si>
  <si>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</si>
  <si>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</si>
  <si>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</si>
  <si>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</si>
  <si>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</si>
  <si>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</si>
  <si>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</si>
  <si>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</si>
  <si>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</si>
  <si>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</si>
  <si>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</si>
  <si>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</si>
  <si>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</si>
  <si>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</si>
  <si>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</si>
  <si>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</si>
  <si>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</si>
  <si>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</si>
  <si>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</si>
  <si>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</si>
  <si>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</si>
  <si>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</si>
  <si>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</si>
  <si>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</si>
  <si>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</si>
  <si>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</si>
  <si>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</si>
  <si>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</si>
  <si>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</si>
  <si>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</si>
  <si>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</si>
  <si>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</si>
  <si>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</si>
  <si>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</si>
  <si>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</si>
  <si>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</si>
  <si>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</si>
  <si>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</si>
  <si>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</si>
  <si>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</si>
  <si>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</si>
  <si>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</si>
  <si>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</si>
  <si>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</si>
  <si>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</si>
  <si>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</si>
  <si>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</si>
  <si>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</si>
  <si>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</si>
  <si>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</si>
  <si>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</si>
  <si>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</si>
  <si>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</si>
  <si>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</si>
  <si>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</si>
  <si>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</si>
  <si>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</si>
  <si>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</si>
  <si>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</si>
  <si>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</si>
  <si>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</si>
  <si>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</si>
  <si>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</si>
  <si>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</si>
  <si>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</si>
  <si>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</si>
  <si>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</si>
  <si>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</si>
  <si>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</si>
  <si>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</si>
  <si>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</si>
  <si>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</si>
  <si>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</si>
  <si>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</si>
  <si>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</si>
  <si>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</si>
  <si>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</si>
  <si>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</si>
  <si>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</si>
  <si>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</si>
  <si>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</si>
  <si>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</si>
  <si>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</si>
  <si>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</si>
  <si>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</si>
  <si>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</si>
  <si>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</si>
  <si>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</si>
  <si>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</si>
  <si>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</si>
  <si>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</si>
  <si>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</si>
  <si>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</si>
  <si>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</si>
  <si>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</si>
  <si>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</si>
  <si>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</si>
  <si>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</si>
  <si>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</si>
  <si>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</si>
  <si>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</si>
  <si>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</si>
  <si>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</si>
  <si>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</si>
  <si>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</si>
  <si>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</si>
  <si>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</si>
  <si>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</si>
  <si>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</si>
  <si>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</si>
  <si>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</si>
  <si>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</si>
  <si>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</si>
  <si>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</si>
  <si>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</si>
  <si>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</si>
  <si>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</si>
  <si>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</si>
  <si>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</si>
  <si>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</si>
  <si>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</si>
  <si>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</si>
  <si>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</si>
  <si>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</si>
  <si>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</si>
  <si>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</si>
  <si>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</si>
  <si>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</si>
  <si>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</si>
  <si>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</si>
  <si>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</si>
  <si>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</si>
  <si>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</si>
  <si>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</si>
  <si>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</si>
  <si>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</si>
  <si>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</si>
  <si>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</si>
  <si>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</si>
  <si>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</si>
  <si>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</si>
  <si>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</si>
  <si>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</si>
  <si>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</si>
  <si>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</si>
  <si>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</si>
  <si>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</si>
  <si>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</si>
  <si>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</si>
  <si>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</si>
  <si>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</si>
  <si>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</si>
  <si>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</si>
  <si>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</si>
  <si>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</si>
  <si>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</si>
  <si>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</si>
  <si>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</si>
  <si>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</si>
  <si>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</si>
  <si>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</si>
  <si>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</si>
  <si>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</si>
  <si>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</si>
  <si>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</si>
  <si>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</si>
  <si>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</si>
  <si>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</si>
  <si>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</si>
  <si>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</si>
  <si>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</si>
  <si>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</si>
  <si>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</si>
  <si>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</si>
  <si>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</si>
  <si>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</si>
  <si>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</si>
  <si>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</si>
  <si>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</si>
  <si>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</si>
  <si>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</si>
  <si>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</si>
  <si>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</si>
  <si>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</si>
  <si>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</si>
  <si>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</si>
  <si>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</si>
  <si>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</si>
  <si>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</si>
  <si>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</si>
  <si>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</si>
  <si>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</si>
  <si>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</si>
  <si>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</si>
  <si>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</si>
  <si>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</si>
  <si>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</si>
  <si>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</si>
  <si>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</si>
  <si>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</si>
  <si>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</si>
  <si>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</si>
  <si>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</si>
  <si>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</si>
  <si>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</si>
  <si>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</si>
  <si>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</si>
  <si>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</si>
  <si>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</si>
  <si>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</si>
  <si>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</si>
  <si>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</si>
  <si>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</si>
  <si>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</si>
  <si>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</si>
  <si>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</si>
  <si>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</si>
  <si>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</si>
  <si>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</si>
  <si>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</si>
  <si>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</si>
  <si>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</si>
  <si>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</si>
  <si>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</si>
  <si>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</si>
  <si>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</si>
  <si>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</si>
  <si>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</si>
  <si>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</si>
  <si>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</si>
  <si>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</si>
  <si>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</si>
  <si>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</si>
  <si>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</si>
  <si>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</si>
  <si>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</si>
  <si>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</si>
  <si>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</si>
  <si>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</si>
  <si>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</si>
  <si>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</si>
  <si>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</si>
  <si>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</si>
  <si>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</si>
  <si>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</si>
  <si>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</si>
  <si>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</si>
  <si>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</si>
  <si>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</si>
  <si>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</si>
  <si>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</si>
  <si>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</si>
  <si>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</si>
  <si>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</si>
  <si>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</si>
  <si>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</si>
  <si>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</si>
  <si>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</si>
  <si>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</si>
  <si>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</si>
  <si>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</si>
  <si>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</si>
  <si>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</si>
  <si>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</si>
  <si>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</si>
  <si>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</si>
  <si>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</si>
  <si>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</si>
  <si>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</si>
  <si>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</si>
  <si>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</si>
  <si>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</si>
  <si>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</si>
  <si>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</si>
  <si>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</si>
  <si>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</si>
  <si>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</si>
  <si>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</si>
  <si>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</si>
  <si>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</si>
  <si>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</si>
  <si>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</si>
  <si>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</si>
  <si>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</si>
  <si>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</si>
  <si>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</si>
  <si>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</si>
  <si>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</si>
  <si>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</si>
  <si>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</si>
  <si>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</si>
  <si>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</si>
  <si>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</si>
  <si>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</si>
  <si>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</si>
  <si>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</si>
  <si>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</si>
  <si>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</si>
  <si>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</si>
  <si>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</si>
  <si>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</si>
  <si>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</si>
  <si>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</si>
  <si>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</si>
  <si>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</si>
  <si>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</si>
  <si>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</si>
  <si>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</si>
  <si>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</si>
  <si>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</si>
  <si>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</si>
  <si>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</si>
  <si>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</si>
  <si>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</si>
  <si>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</si>
  <si>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</si>
  <si>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</si>
  <si>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</si>
  <si>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</si>
  <si>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</si>
  <si>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</si>
  <si>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</si>
  <si>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</si>
  <si>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</si>
  <si>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</si>
  <si>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</si>
  <si>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</si>
  <si>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</si>
  <si>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</si>
  <si>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</si>
  <si>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</si>
  <si>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</si>
  <si>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</si>
  <si>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</si>
  <si>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</si>
  <si>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</si>
  <si>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</si>
  <si>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</si>
  <si>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</si>
  <si>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</si>
  <si>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</si>
  <si>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</si>
  <si>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</si>
  <si>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</si>
  <si>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</si>
  <si>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</si>
  <si>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</si>
  <si>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</si>
  <si>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</si>
  <si>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</si>
  <si>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</si>
  <si>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</si>
  <si>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</si>
  <si>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</si>
  <si>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</si>
  <si>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</si>
  <si>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</si>
  <si>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</si>
  <si>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</si>
  <si>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</si>
  <si>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</si>
  <si>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</si>
  <si>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</si>
  <si>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</si>
  <si>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</si>
  <si>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</si>
  <si>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</si>
  <si>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</si>
  <si>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</si>
  <si>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</si>
  <si>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</si>
  <si>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</si>
  <si>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</si>
  <si>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</si>
  <si>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</si>
  <si>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</si>
  <si>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</si>
  <si>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</si>
  <si>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</si>
  <si>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</si>
  <si>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</si>
  <si>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</si>
  <si>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</si>
  <si>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</si>
  <si>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</si>
  <si>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</si>
  <si>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</si>
  <si>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</si>
  <si>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</si>
  <si>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</si>
  <si>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</si>
  <si>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</si>
  <si>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</si>
  <si>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</si>
  <si>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</si>
  <si>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</si>
  <si>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</si>
  <si>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</si>
  <si>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</si>
  <si>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</si>
  <si>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</si>
  <si>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</si>
  <si>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</si>
  <si>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</si>
  <si>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</si>
  <si>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</si>
  <si>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</si>
  <si>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</si>
  <si>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</si>
  <si>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</si>
  <si>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</si>
  <si>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</si>
  <si>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</si>
  <si>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</si>
  <si>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</si>
  <si>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</si>
  <si>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</si>
  <si>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</si>
  <si>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</si>
  <si>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</si>
  <si>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</si>
  <si>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</si>
  <si>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</si>
  <si>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</si>
  <si>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</si>
  <si>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</si>
  <si>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</si>
  <si>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</si>
  <si>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</si>
  <si>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</si>
  <si>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</si>
  <si>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</si>
  <si>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</si>
  <si>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</si>
  <si>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</si>
  <si>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</si>
  <si>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</si>
  <si>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</si>
  <si>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</si>
  <si>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</si>
  <si>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</si>
  <si>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</si>
  <si>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</si>
  <si>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</si>
  <si>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</si>
  <si>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</si>
  <si>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</si>
  <si>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</si>
  <si>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</si>
  <si>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</si>
  <si>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</si>
  <si>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</si>
  <si>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</si>
  <si>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</si>
  <si>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</si>
  <si>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</si>
  <si>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</si>
  <si>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</si>
  <si>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</si>
  <si>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</si>
  <si>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</si>
  <si>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</si>
  <si>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</si>
  <si>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</si>
  <si>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</si>
  <si>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</si>
  <si>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</si>
  <si>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</si>
  <si>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</si>
  <si>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</si>
  <si>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</si>
  <si>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</si>
  <si>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</si>
  <si>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</si>
  <si>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</si>
  <si>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</si>
  <si>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</si>
  <si>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</si>
  <si>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</si>
  <si>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</si>
  <si>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</si>
  <si>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</si>
  <si>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</si>
  <si>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</si>
  <si>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</si>
  <si>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</si>
  <si>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</si>
  <si>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</si>
  <si>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</si>
  <si>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</si>
  <si>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</si>
  <si>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</si>
  <si>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</si>
  <si>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</si>
  <si>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</si>
  <si>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</si>
  <si>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</si>
  <si>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</si>
  <si>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</si>
  <si>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</si>
  <si>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</si>
  <si>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</si>
  <si>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</si>
  <si>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</si>
  <si>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</si>
  <si>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</si>
  <si>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</si>
  <si>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</si>
  <si>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</si>
  <si>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</si>
  <si>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</si>
  <si>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</si>
  <si>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</si>
  <si>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</si>
  <si>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</si>
  <si>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</si>
  <si>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</si>
  <si>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</si>
  <si>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</si>
  <si>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</si>
  <si>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</si>
  <si>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</si>
  <si>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</si>
  <si>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</si>
  <si>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</si>
  <si>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</si>
  <si>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</si>
  <si>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</si>
  <si>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</si>
  <si>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</si>
  <si>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</si>
  <si>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</si>
  <si>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</si>
  <si>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</si>
  <si>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</si>
  <si>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</si>
  <si>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</si>
  <si>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</si>
  <si>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</si>
  <si>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</si>
  <si>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</si>
  <si>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</si>
  <si>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</si>
  <si>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</si>
  <si>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</si>
  <si>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</si>
  <si>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</si>
  <si>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</si>
  <si>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</si>
  <si>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</si>
  <si>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</si>
  <si>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</si>
  <si>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</si>
  <si>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</si>
  <si>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</si>
  <si>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</si>
  <si>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</si>
  <si>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</si>
  <si>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</si>
  <si>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</si>
  <si>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</si>
  <si>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</si>
  <si>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</si>
  <si>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</si>
  <si>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</si>
  <si>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</si>
  <si>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</si>
  <si>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</si>
  <si>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</si>
  <si>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</si>
  <si>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</si>
  <si>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</si>
  <si>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</si>
  <si>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</si>
  <si>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</si>
  <si>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</si>
  <si>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</si>
  <si>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</si>
  <si>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</si>
  <si>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</si>
  <si>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</si>
  <si>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</si>
  <si>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</si>
  <si>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</si>
  <si>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</si>
  <si>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</si>
  <si>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</si>
  <si>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</si>
  <si>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</si>
  <si>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</si>
  <si>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</si>
  <si>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</si>
  <si>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</si>
  <si>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</si>
  <si>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</si>
  <si>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</si>
  <si>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</si>
  <si>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</si>
  <si>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</si>
  <si>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</si>
  <si>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</si>
  <si>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</si>
  <si>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</si>
  <si>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</si>
  <si>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</si>
  <si>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</si>
  <si>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</si>
  <si>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</si>
  <si>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</si>
  <si>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</si>
  <si>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</si>
  <si>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</si>
  <si>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</si>
  <si>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</si>
  <si>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</si>
  <si>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</si>
  <si>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</si>
  <si>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</si>
  <si>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</si>
  <si>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</si>
  <si>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</si>
  <si>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</si>
  <si>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</si>
  <si>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</si>
  <si>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</si>
  <si>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</si>
  <si>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</si>
  <si>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</si>
  <si>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</si>
  <si>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</si>
  <si>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</si>
  <si>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</si>
  <si>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</si>
  <si>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</si>
  <si>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</si>
  <si>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</si>
  <si>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</si>
  <si>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</si>
  <si>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</si>
  <si>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</si>
  <si>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</si>
  <si>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</si>
  <si>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</si>
  <si>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</si>
  <si>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</si>
  <si>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</si>
  <si>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</si>
  <si>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</si>
  <si>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</si>
  <si>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</si>
  <si>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</si>
  <si>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</si>
  <si>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</si>
  <si>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</si>
  <si>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</si>
  <si>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</si>
  <si>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</si>
  <si>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</si>
  <si>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</si>
  <si>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</si>
  <si>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</si>
  <si>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</si>
  <si>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</si>
  <si>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</si>
  <si>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</si>
  <si>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</si>
  <si>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</si>
  <si>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</si>
  <si>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</si>
  <si>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</si>
  <si>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</si>
  <si>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</si>
  <si>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</si>
  <si>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</si>
  <si>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</si>
  <si>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</si>
  <si>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</si>
  <si>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</si>
  <si>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</si>
  <si>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</si>
  <si>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</si>
  <si>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</si>
  <si>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</si>
  <si>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</si>
  <si>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</si>
  <si>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</si>
  <si>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</si>
  <si>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</si>
  <si>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</si>
  <si>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</si>
  <si>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</si>
  <si>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</si>
  <si>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</si>
  <si>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</si>
  <si>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</si>
  <si>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</si>
  <si>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</si>
  <si>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</si>
  <si>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</si>
  <si>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</si>
  <si>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</si>
  <si>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</si>
  <si>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</si>
  <si>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</si>
  <si>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</si>
  <si>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</si>
  <si>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</si>
  <si>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</si>
  <si>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</si>
  <si>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</si>
  <si>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</si>
  <si>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</si>
  <si>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</si>
  <si>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</si>
  <si>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</si>
  <si>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</si>
  <si>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</si>
  <si>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</si>
  <si>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</si>
  <si>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</si>
  <si>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</si>
  <si>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</si>
  <si>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</si>
  <si>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</si>
  <si>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</si>
  <si>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</si>
  <si>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</si>
  <si>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</si>
  <si>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</si>
  <si>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</si>
  <si>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</si>
  <si>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</si>
  <si>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</si>
  <si>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</si>
  <si>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</si>
  <si>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</si>
  <si>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</si>
  <si>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</si>
  <si>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</si>
  <si>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</si>
  <si>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</si>
  <si>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</si>
  <si>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</si>
  <si>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</si>
  <si>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</si>
  <si>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</si>
  <si>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</si>
  <si>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</si>
  <si>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</si>
  <si>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</si>
  <si>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</si>
  <si>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</si>
  <si>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</si>
  <si>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</si>
  <si>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</si>
  <si>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</si>
  <si>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</si>
  <si>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</si>
  <si>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</si>
  <si>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</si>
  <si>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</si>
  <si>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</si>
  <si>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</si>
  <si>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</si>
  <si>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</si>
  <si>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</si>
  <si>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</si>
  <si>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</si>
  <si>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</si>
  <si>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</si>
  <si>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</si>
  <si>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</si>
  <si>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</si>
  <si>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</si>
  <si>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</si>
  <si>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</si>
  <si>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</si>
  <si>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</si>
  <si>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</si>
  <si>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</si>
  <si>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</si>
  <si>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</si>
  <si>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</si>
  <si>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</si>
  <si>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</si>
  <si>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</si>
  <si>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</si>
  <si>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</si>
  <si>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</si>
  <si>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</si>
  <si>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</si>
  <si>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</si>
  <si>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</si>
  <si>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</si>
  <si>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</si>
  <si>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</si>
  <si>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</si>
  <si>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</si>
  <si>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</si>
  <si>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</si>
  <si>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</si>
  <si>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</si>
  <si>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</si>
  <si>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</si>
  <si>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</si>
  <si>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</si>
  <si>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</si>
  <si>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</si>
  <si>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</si>
  <si>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</si>
  <si>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</si>
  <si>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</si>
  <si>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</si>
  <si>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</si>
  <si>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</si>
  <si>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</si>
  <si>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</si>
  <si>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</si>
  <si>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</si>
  <si>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</si>
  <si>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</si>
  <si>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</si>
  <si>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</si>
  <si>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</si>
  <si>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</si>
  <si>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</si>
  <si>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</si>
  <si>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</si>
  <si>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</si>
  <si>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</si>
  <si>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</si>
  <si>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</si>
  <si>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</si>
  <si>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</si>
  <si>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</si>
  <si>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</si>
  <si>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</si>
  <si>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</si>
  <si>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</si>
  <si>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</si>
  <si>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</si>
  <si>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</si>
  <si>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</si>
  <si>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</si>
  <si>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</si>
  <si>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</si>
  <si>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</si>
  <si>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</si>
  <si>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</si>
  <si>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</si>
  <si>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</si>
  <si>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</si>
  <si>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</si>
  <si>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</si>
  <si>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</si>
  <si>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</si>
  <si>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</si>
  <si>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</si>
  <si>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</si>
  <si>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</si>
  <si>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</si>
  <si>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</si>
  <si>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</si>
  <si>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</si>
  <si>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</si>
  <si>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</si>
  <si>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</si>
  <si>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</si>
  <si>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</si>
  <si>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</si>
  <si>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</si>
  <si>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</si>
  <si>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</si>
  <si>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</si>
  <si>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</si>
  <si>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</si>
  <si>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</si>
  <si>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</si>
  <si>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</si>
  <si>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</si>
  <si>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</si>
  <si>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</si>
  <si>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</si>
  <si>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</si>
  <si>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</si>
  <si>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</si>
  <si>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</si>
  <si>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</si>
  <si>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</si>
  <si>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</si>
  <si>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</si>
  <si>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</si>
  <si>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</si>
  <si>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</si>
  <si>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</si>
  <si>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</si>
  <si>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</si>
  <si>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</si>
  <si>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</si>
  <si>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</si>
  <si>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</si>
  <si>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</si>
  <si>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</si>
  <si>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</si>
  <si>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</si>
  <si>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</si>
  <si>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</si>
  <si>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</si>
  <si>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</si>
  <si>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</si>
  <si>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</si>
  <si>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</si>
  <si>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</si>
  <si>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</si>
  <si>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</si>
  <si>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</si>
  <si>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</si>
  <si>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</si>
  <si>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</si>
  <si>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</si>
  <si>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</si>
  <si>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</si>
  <si>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</si>
  <si>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</si>
  <si>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</si>
  <si>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</si>
  <si>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</si>
  <si>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</si>
  <si>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</si>
  <si>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</si>
  <si>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</si>
  <si>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</si>
  <si>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</si>
  <si>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</si>
  <si>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</si>
  <si>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</si>
  <si>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</si>
  <si>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</si>
  <si>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</si>
  <si>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</si>
  <si>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</si>
  <si>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</si>
  <si>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</si>
  <si>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</si>
  <si>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</si>
  <si>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</si>
  <si>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</si>
  <si>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</si>
  <si>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</si>
  <si>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</si>
  <si>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</si>
  <si>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</si>
  <si>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</si>
  <si>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</si>
  <si>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</si>
  <si>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</si>
  <si>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</si>
  <si>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</si>
  <si>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</si>
  <si>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</si>
  <si>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</si>
  <si>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</si>
  <si>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</si>
  <si>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</si>
  <si>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</si>
  <si>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</si>
  <si>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</si>
  <si>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</si>
  <si>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</si>
  <si>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</si>
  <si>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</si>
  <si>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</si>
  <si>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</si>
  <si>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</si>
  <si>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</si>
  <si>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</si>
  <si>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</si>
  <si>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</si>
  <si>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</si>
  <si>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</si>
  <si>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</si>
  <si>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</si>
  <si>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</si>
  <si>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</si>
  <si>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</si>
  <si>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</si>
  <si>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</si>
  <si>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</si>
  <si>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</si>
  <si>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</si>
  <si>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</si>
  <si>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</si>
  <si>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</si>
  <si>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</si>
  <si>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</si>
  <si>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</si>
  <si>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</si>
  <si>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</si>
  <si>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</si>
  <si>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</si>
  <si>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</si>
  <si>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</si>
  <si>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</si>
  <si>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</si>
  <si>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</si>
  <si>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</si>
  <si>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</si>
  <si>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</si>
  <si>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</si>
  <si>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</si>
  <si>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</si>
  <si>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</si>
  <si>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</si>
  <si>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</si>
  <si>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</si>
  <si>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</si>
  <si>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</si>
  <si>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</si>
  <si>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</si>
  <si>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</si>
  <si>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</si>
  <si>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</si>
  <si>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</si>
  <si>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</si>
  <si>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</si>
  <si>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</si>
  <si>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</si>
  <si>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</si>
  <si>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</si>
  <si>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</si>
  <si>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</si>
  <si>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</si>
  <si>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</si>
  <si>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</si>
  <si>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</si>
  <si>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</si>
  <si>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</si>
  <si>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</si>
  <si>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</si>
  <si>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</si>
  <si>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</si>
  <si>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</si>
  <si>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</si>
  <si>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</si>
  <si>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</si>
  <si>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</si>
  <si>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</si>
  <si>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</si>
  <si>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</si>
  <si>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</si>
  <si>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</si>
  <si>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</si>
  <si>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</si>
  <si>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</si>
  <si>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</si>
  <si>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</si>
  <si>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</si>
  <si>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</si>
  <si>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</si>
  <si>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</si>
  <si>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</si>
  <si>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</si>
  <si>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</si>
  <si>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</si>
  <si>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</si>
  <si>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</si>
  <si>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</si>
  <si>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</si>
  <si>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</si>
  <si>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</si>
  <si>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</si>
  <si>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</si>
  <si>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</si>
  <si>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</si>
  <si>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</si>
  <si>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</si>
  <si>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</si>
  <si>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</si>
  <si>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</si>
  <si>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</si>
  <si>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</si>
  <si>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</si>
  <si>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</si>
  <si>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</si>
  <si>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</si>
  <si>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</si>
  <si>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</si>
  <si>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</si>
  <si>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</si>
  <si>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</si>
  <si>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</si>
  <si>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</si>
  <si>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</si>
  <si>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</si>
  <si>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</si>
  <si>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</si>
  <si>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</si>
  <si>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</si>
  <si>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</si>
  <si>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</si>
  <si>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</si>
  <si>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</si>
  <si>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</si>
  <si>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</si>
  <si>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</si>
  <si>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</si>
  <si>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</si>
  <si>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</si>
  <si>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</si>
  <si>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</si>
  <si>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</si>
  <si>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</si>
  <si>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</si>
  <si>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</si>
  <si>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</si>
  <si>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</si>
  <si>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</si>
  <si>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</si>
  <si>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</si>
  <si>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</si>
  <si>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</si>
  <si>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</si>
  <si>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</si>
  <si>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</si>
  <si>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</si>
  <si>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</si>
  <si>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</si>
  <si>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</si>
  <si>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</si>
  <si>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</si>
  <si>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</si>
  <si>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</si>
  <si>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</si>
  <si>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</si>
  <si>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</si>
  <si>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</si>
  <si>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</si>
  <si>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</si>
  <si>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</si>
  <si>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</si>
  <si>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</si>
  <si>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</si>
  <si>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</si>
  <si>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</si>
  <si>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</si>
  <si>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</si>
  <si>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</si>
  <si>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</si>
  <si>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</si>
  <si>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</si>
  <si>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</si>
  <si>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</si>
  <si>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</si>
  <si>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</si>
  <si>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</si>
  <si>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</si>
  <si>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</si>
  <si>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</si>
  <si>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</si>
  <si>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</si>
  <si>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</si>
  <si>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</si>
  <si>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</si>
  <si>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</si>
  <si>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</si>
  <si>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</si>
  <si>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</si>
  <si>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</si>
  <si>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</si>
  <si>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</si>
  <si>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</si>
  <si>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</si>
  <si>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</si>
  <si>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</si>
  <si>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</si>
  <si>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</si>
  <si>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</si>
  <si>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</si>
  <si>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</si>
  <si>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</si>
  <si>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</si>
  <si>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</si>
  <si>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</si>
  <si>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</si>
  <si>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</si>
  <si>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</si>
  <si>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</si>
  <si>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</si>
  <si>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</si>
  <si>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</si>
  <si>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</si>
  <si>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</si>
  <si>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</si>
  <si>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</si>
  <si>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</si>
  <si>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</si>
  <si>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</si>
  <si>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</si>
  <si>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</si>
  <si>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</si>
  <si>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</si>
  <si>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</si>
  <si>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</si>
  <si>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</si>
  <si>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</si>
  <si>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</si>
  <si>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</si>
  <si>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</si>
  <si>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</si>
  <si>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</si>
  <si>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</si>
  <si>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</si>
  <si>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</si>
  <si>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</si>
  <si>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</si>
  <si>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</si>
  <si>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</si>
  <si>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</si>
  <si>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</si>
  <si>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</si>
  <si>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</si>
  <si>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</si>
  <si>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</si>
  <si>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</si>
  <si>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</si>
  <si>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</si>
  <si>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</si>
  <si>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</si>
  <si>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</si>
  <si>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</si>
  <si>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</si>
  <si>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</si>
  <si>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</si>
  <si>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</si>
  <si>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</si>
  <si>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</si>
  <si>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</si>
  <si>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</si>
  <si>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</si>
  <si>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</si>
  <si>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</si>
  <si>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</si>
  <si>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</si>
  <si>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</si>
  <si>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</si>
  <si>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</si>
  <si>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</si>
  <si>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</si>
  <si>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</si>
  <si>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</si>
  <si>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</si>
  <si>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</si>
  <si>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</si>
  <si>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</si>
  <si>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</si>
  <si>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</si>
  <si>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</si>
  <si>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</si>
  <si>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</si>
  <si>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</si>
  <si>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</si>
  <si>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</si>
  <si>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</si>
  <si>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</si>
  <si>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</si>
  <si>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</si>
  <si>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</si>
  <si>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</si>
  <si>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</si>
  <si>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</si>
  <si>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</si>
  <si>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</si>
  <si>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</si>
  <si>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</si>
  <si>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</si>
  <si>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</si>
  <si>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</si>
  <si>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</si>
  <si>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</si>
  <si>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</si>
  <si>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</si>
  <si>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</si>
  <si>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</si>
  <si>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</si>
  <si>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</si>
  <si>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</si>
  <si>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</si>
  <si>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</si>
  <si>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</si>
  <si>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</si>
  <si>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</si>
  <si>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</si>
  <si>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</si>
  <si>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</si>
  <si>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</si>
  <si>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</si>
  <si>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</si>
  <si>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</si>
  <si>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</si>
  <si>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</si>
  <si>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</si>
  <si>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</si>
  <si>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</si>
  <si>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</si>
  <si>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</si>
  <si>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</si>
  <si>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</si>
  <si>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</si>
  <si>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</si>
  <si>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</si>
  <si>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</si>
  <si>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</si>
  <si>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</si>
  <si>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</si>
  <si>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</si>
  <si>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</si>
  <si>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</si>
  <si>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</si>
  <si>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</si>
  <si>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</si>
  <si>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</si>
  <si>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</si>
  <si>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</si>
  <si>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</si>
  <si>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</si>
  <si>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</si>
  <si>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</si>
  <si>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</si>
  <si>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</si>
  <si>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</si>
  <si>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</si>
  <si>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</si>
  <si>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</si>
  <si>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</si>
  <si>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</si>
  <si>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</si>
  <si>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</si>
  <si>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</si>
  <si>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</si>
  <si>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</si>
  <si>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</si>
  <si>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</si>
  <si>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</si>
  <si>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</si>
  <si>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</si>
  <si>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</si>
  <si>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</si>
  <si>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</si>
  <si>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</si>
  <si>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</si>
  <si>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</si>
  <si>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</si>
  <si>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</si>
  <si>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</si>
  <si>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</si>
  <si>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</si>
  <si>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</si>
  <si>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</si>
  <si>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</si>
  <si>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</si>
  <si>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</si>
  <si>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</si>
  <si>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</si>
  <si>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</si>
  <si>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</si>
  <si>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</si>
  <si>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</si>
  <si>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</si>
  <si>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</si>
  <si>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</si>
  <si>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</si>
  <si>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</si>
  <si>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</si>
  <si>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</si>
  <si>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</si>
  <si>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</si>
  <si>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</si>
  <si>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</si>
  <si>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</si>
  <si>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</si>
  <si>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</si>
  <si>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</si>
  <si>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</si>
  <si>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</si>
  <si>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</si>
  <si>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</si>
  <si>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</si>
  <si>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</si>
  <si>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</si>
  <si>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</si>
  <si>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</si>
  <si>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</si>
  <si>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</si>
  <si>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</si>
  <si>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</si>
  <si>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</si>
  <si>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</si>
  <si>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</si>
  <si>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</si>
  <si>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</si>
  <si>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</si>
  <si>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</si>
  <si>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</si>
  <si>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</si>
  <si>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</si>
  <si>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</si>
  <si>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</si>
  <si>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</si>
  <si>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</si>
  <si>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</si>
  <si>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</si>
  <si>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</si>
  <si>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</si>
  <si>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</si>
  <si>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</si>
  <si>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</si>
  <si>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</si>
  <si>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</si>
  <si>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</si>
  <si>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</si>
  <si>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</si>
  <si>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</si>
  <si>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</si>
  <si>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</si>
  <si>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</si>
  <si>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</si>
  <si>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</si>
  <si>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</si>
  <si>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</si>
  <si>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</si>
  <si>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</si>
  <si>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</si>
  <si>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</si>
  <si>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</si>
  <si>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</si>
  <si>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</si>
  <si>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</si>
  <si>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</si>
  <si>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</si>
  <si>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</si>
  <si>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</si>
  <si>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</si>
  <si>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</si>
  <si>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</si>
  <si>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</si>
  <si>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</si>
  <si>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</si>
  <si>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</si>
  <si>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</si>
  <si>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</si>
  <si>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</si>
  <si>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</si>
  <si>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</si>
  <si>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</si>
  <si>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</si>
  <si>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</si>
  <si>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</si>
  <si>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</si>
  <si>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</si>
  <si>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</si>
  <si>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</si>
  <si>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</si>
  <si>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</si>
  <si>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</si>
  <si>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</si>
  <si>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</si>
  <si>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</si>
  <si>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</si>
  <si>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</si>
  <si>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</si>
  <si>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</si>
  <si>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</si>
  <si>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</si>
  <si>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</si>
  <si>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</si>
  <si>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</si>
  <si>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</si>
  <si>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</si>
  <si>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</si>
  <si>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</si>
  <si>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</si>
  <si>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</si>
  <si>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</si>
  <si>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</si>
  <si>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</si>
  <si>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</si>
  <si>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</si>
  <si>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</si>
  <si>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</si>
  <si>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</si>
  <si>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</si>
  <si>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</si>
  <si>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</si>
  <si>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</si>
  <si>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</si>
  <si>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</si>
  <si>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</si>
  <si>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</si>
  <si>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</si>
  <si>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</si>
  <si>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</si>
  <si>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</si>
  <si>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</si>
  <si>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</si>
  <si>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</si>
  <si>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</si>
  <si>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</si>
  <si>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</si>
  <si>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</si>
  <si>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</si>
  <si>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</si>
  <si>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</si>
  <si>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</si>
  <si>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</si>
  <si>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</si>
  <si>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</si>
  <si>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</si>
  <si>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</si>
  <si>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</si>
  <si>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</si>
  <si>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</si>
  <si>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</si>
  <si>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</si>
  <si>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</si>
  <si>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</si>
  <si>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</si>
  <si>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</si>
  <si>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</si>
  <si>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</si>
  <si>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</si>
  <si>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</si>
  <si>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</si>
  <si>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</si>
  <si>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</si>
  <si>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</si>
  <si>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</si>
  <si>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</si>
  <si>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</si>
  <si>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</si>
  <si>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</si>
  <si>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</si>
  <si>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</si>
  <si>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</si>
  <si>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</si>
  <si>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</si>
  <si>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</si>
  <si>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</si>
  <si>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</si>
  <si>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</si>
  <si>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</si>
  <si>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</si>
  <si>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</si>
  <si>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</si>
  <si>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</si>
  <si>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</si>
  <si>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</si>
  <si>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</si>
  <si>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</si>
  <si>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</si>
  <si>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</si>
  <si>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</si>
  <si>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</si>
  <si>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</si>
  <si>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</si>
  <si>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</si>
  <si>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</si>
  <si>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</si>
  <si>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</si>
  <si>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</si>
  <si>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</si>
  <si>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</si>
  <si>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</si>
  <si>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</si>
  <si>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</si>
  <si>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</si>
  <si>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</si>
  <si>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</si>
  <si>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</si>
  <si>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</si>
  <si>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</si>
  <si>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</si>
  <si>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</si>
  <si>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</si>
  <si>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</si>
  <si>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</si>
  <si>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</si>
  <si>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</si>
  <si>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</si>
  <si>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</si>
  <si>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</si>
  <si>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</si>
  <si>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</si>
  <si>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</si>
  <si>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</si>
  <si>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</si>
  <si>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</si>
  <si>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</si>
  <si>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</si>
  <si>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</si>
  <si>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</si>
  <si>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</si>
  <si>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</si>
  <si>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</si>
  <si>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</si>
  <si>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</si>
  <si>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</si>
  <si>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</si>
  <si>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</si>
  <si>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</si>
  <si>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</si>
  <si>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</si>
  <si>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</si>
  <si>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</si>
  <si>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</si>
  <si>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</si>
  <si>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</si>
  <si>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</si>
  <si>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</si>
  <si>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</si>
  <si>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</si>
  <si>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</si>
  <si>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</si>
  <si>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</si>
  <si>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</si>
  <si>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</si>
  <si>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</si>
  <si>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</si>
  <si>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</si>
  <si>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</si>
  <si>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</si>
  <si>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</si>
  <si>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</si>
  <si>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</si>
  <si>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</si>
  <si>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</si>
  <si>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</si>
  <si>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</si>
  <si>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</si>
  <si>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</si>
  <si>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</si>
  <si>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</si>
  <si>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</si>
  <si>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</si>
  <si>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</si>
  <si>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</si>
  <si>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</si>
  <si>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</si>
  <si>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</si>
  <si>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</si>
  <si>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</si>
  <si>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</si>
  <si>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</si>
  <si>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</si>
  <si>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</si>
  <si>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</si>
  <si>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</si>
  <si>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</si>
  <si>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</si>
  <si>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</si>
  <si>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</si>
  <si>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</si>
  <si>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</si>
  <si>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</si>
  <si>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</si>
  <si>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</si>
  <si>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</si>
  <si>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</si>
  <si>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</si>
  <si>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</si>
  <si>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</si>
  <si>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</si>
  <si>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</si>
  <si>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</si>
  <si>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</si>
  <si>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</si>
  <si>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</si>
  <si>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</si>
  <si>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</si>
  <si>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</si>
  <si>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</si>
  <si>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</si>
  <si>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</si>
  <si>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</si>
  <si>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</si>
  <si>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</si>
  <si>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</si>
  <si>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</si>
  <si>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</si>
  <si>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</si>
  <si>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</si>
  <si>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</si>
  <si>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</si>
  <si>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</si>
  <si>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</si>
  <si>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</si>
  <si>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</si>
  <si>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</si>
  <si>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</si>
  <si>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</si>
  <si>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</si>
  <si>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</si>
  <si>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</si>
  <si>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</si>
  <si>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</si>
  <si>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</si>
  <si>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</si>
  <si>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</si>
  <si>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</si>
  <si>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</si>
  <si>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</si>
  <si>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</si>
  <si>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</si>
  <si>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</si>
  <si>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</si>
  <si>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</si>
  <si>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</si>
  <si>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</si>
  <si>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</si>
  <si>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</si>
  <si>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</si>
  <si>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</si>
  <si>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</si>
  <si>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</si>
  <si>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</si>
  <si>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</si>
  <si>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</si>
  <si>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</si>
  <si>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</si>
  <si>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</si>
  <si>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</si>
  <si>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</si>
  <si>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</si>
  <si>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</si>
  <si>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</si>
  <si>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</si>
  <si>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</si>
  <si>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</si>
  <si>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</si>
  <si>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</si>
  <si>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</si>
  <si>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</si>
  <si>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</si>
  <si>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</si>
  <si>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</si>
  <si>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</si>
  <si>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</si>
  <si>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</si>
  <si>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</si>
  <si>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</si>
  <si>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</si>
  <si>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</si>
  <si>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</si>
  <si>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</si>
  <si>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</si>
  <si>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</si>
  <si>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</si>
  <si>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</si>
  <si>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</si>
  <si>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</si>
  <si>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</si>
  <si>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</si>
  <si>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</si>
  <si>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</si>
  <si>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</si>
  <si>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</si>
  <si>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</si>
  <si>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</si>
  <si>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</si>
  <si>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</si>
  <si>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</si>
  <si>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</si>
  <si>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</si>
  <si>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</si>
  <si>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</si>
  <si>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</si>
  <si>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</si>
  <si>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</si>
  <si>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</si>
  <si>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</si>
  <si>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</si>
  <si>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</si>
  <si>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</si>
  <si>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</si>
  <si>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</si>
  <si>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</si>
  <si>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</si>
  <si>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</si>
  <si>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</si>
  <si>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</si>
  <si>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</si>
  <si>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</si>
  <si>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</si>
  <si>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</si>
  <si>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</si>
  <si>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</si>
  <si>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</si>
  <si>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</si>
  <si>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</si>
  <si>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</si>
  <si>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</si>
  <si>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</si>
  <si>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</si>
  <si>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</si>
  <si>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</si>
  <si>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</si>
  <si>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</si>
  <si>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</si>
  <si>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</si>
  <si>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</si>
  <si>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</si>
  <si>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</si>
  <si>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</si>
  <si>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</si>
  <si>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</si>
  <si>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</si>
  <si>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</si>
  <si>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</si>
  <si>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</si>
  <si>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</si>
  <si>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</si>
  <si>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</si>
  <si>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</si>
  <si>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</si>
  <si>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</si>
  <si>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</si>
  <si>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</si>
  <si>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</si>
  <si>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</si>
  <si>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</si>
  <si>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</si>
  <si>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</si>
  <si>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</si>
  <si>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</si>
  <si>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</si>
  <si>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</si>
  <si>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</si>
  <si>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</si>
  <si>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</si>
  <si>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</si>
  <si>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</si>
  <si>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</si>
  <si>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</si>
  <si>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</si>
  <si>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</si>
  <si>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</si>
  <si>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</si>
  <si>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</si>
  <si>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</si>
  <si>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</si>
  <si>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</si>
  <si>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</si>
  <si>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</si>
  <si>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</si>
  <si>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</si>
  <si>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</si>
  <si>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</si>
  <si>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</si>
  <si>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</si>
  <si>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</si>
  <si>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</si>
  <si>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</si>
  <si>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</si>
  <si>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</si>
  <si>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</si>
  <si>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</si>
  <si>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</si>
  <si>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</si>
  <si>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</si>
  <si>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</si>
  <si>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</si>
  <si>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</si>
  <si>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</si>
  <si>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</si>
  <si>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</si>
  <si>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</si>
  <si>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</si>
  <si>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</si>
  <si>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</si>
  <si>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</si>
  <si>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</si>
  <si>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</si>
  <si>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</si>
  <si>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</si>
  <si>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</si>
  <si>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</si>
  <si>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</si>
  <si>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</si>
  <si>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</si>
  <si>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</si>
  <si>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</si>
  <si>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</si>
  <si>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</si>
  <si>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</si>
  <si>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</si>
  <si>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</si>
  <si>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</si>
  <si>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</si>
  <si>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</si>
  <si>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</si>
  <si>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</si>
  <si>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</si>
  <si>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</si>
  <si>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</si>
  <si>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</si>
  <si>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</si>
  <si>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</si>
  <si>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</si>
  <si>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</si>
  <si>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</si>
  <si>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</si>
  <si>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</si>
  <si>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</si>
  <si>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</si>
  <si>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</si>
  <si>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</si>
  <si>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</si>
  <si>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</si>
  <si>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</si>
  <si>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</si>
  <si>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</si>
  <si>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</si>
  <si>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</si>
  <si>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</si>
  <si>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</si>
  <si>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</si>
  <si>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</si>
  <si>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</si>
  <si>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</si>
  <si>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</si>
  <si>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</si>
  <si>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</si>
  <si>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</si>
  <si>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</si>
  <si>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</si>
  <si>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</si>
  <si>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</si>
  <si>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</si>
  <si>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</si>
  <si>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</si>
  <si>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</si>
  <si>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</si>
  <si>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</si>
  <si>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</si>
  <si>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</si>
  <si>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</si>
  <si>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</si>
  <si>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</si>
  <si>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</si>
  <si>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</si>
  <si>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</si>
  <si>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</si>
  <si>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</si>
  <si>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</si>
  <si>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</si>
  <si>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</si>
  <si>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</si>
  <si>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</si>
  <si>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</si>
  <si>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</si>
  <si>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</si>
  <si>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</si>
  <si>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</si>
  <si>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</si>
  <si>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</si>
  <si>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</si>
  <si>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</si>
  <si>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</si>
  <si>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</si>
  <si>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</si>
  <si>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</si>
  <si>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</si>
  <si>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</si>
  <si>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</si>
  <si>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</si>
  <si>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</si>
  <si>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</si>
  <si>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</si>
  <si>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</si>
  <si>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</si>
  <si>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</si>
  <si>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</si>
  <si>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</si>
  <si>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</si>
  <si>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</si>
  <si>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</si>
  <si>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</si>
  <si>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</si>
  <si>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</si>
  <si>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</si>
  <si>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</si>
  <si>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</si>
  <si>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</si>
  <si>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</si>
  <si>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</si>
  <si>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</si>
  <si>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</si>
  <si>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</si>
  <si>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</si>
  <si>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</si>
  <si>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</si>
  <si>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</si>
  <si>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</si>
  <si>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</si>
  <si>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</si>
  <si>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</si>
  <si>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</si>
  <si>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</si>
  <si>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</si>
  <si>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</si>
  <si>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</si>
  <si>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</si>
  <si>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</si>
  <si>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</si>
  <si>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</si>
  <si>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</si>
  <si>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</si>
  <si>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</si>
  <si>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</si>
  <si>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</si>
  <si>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</si>
  <si>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</si>
  <si>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</si>
  <si>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</si>
  <si>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</si>
  <si>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</si>
  <si>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</si>
  <si>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</si>
  <si>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</si>
  <si>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</si>
  <si>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</si>
  <si>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</si>
  <si>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</si>
  <si>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</si>
  <si>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</si>
  <si>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</si>
  <si>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</si>
  <si>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</si>
  <si>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</si>
  <si>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</si>
  <si>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</si>
  <si>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</si>
  <si>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</si>
  <si>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</si>
  <si>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</si>
  <si>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</si>
  <si>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</si>
  <si>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</si>
  <si>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</si>
  <si>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</si>
  <si>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</si>
  <si>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</si>
  <si>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</si>
  <si>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</si>
  <si>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</si>
  <si>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</si>
  <si>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</si>
  <si>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</si>
  <si>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</si>
  <si>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</si>
  <si>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</si>
  <si>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</si>
  <si>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</si>
  <si>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</si>
  <si>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</si>
  <si>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</si>
  <si>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</si>
  <si>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</si>
  <si>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</si>
  <si>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</si>
  <si>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</si>
  <si>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</si>
  <si>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</si>
  <si>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</si>
  <si>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</si>
  <si>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</si>
  <si>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</si>
  <si>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</si>
  <si>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</si>
  <si>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</si>
  <si>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</si>
  <si>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</si>
  <si>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</si>
  <si>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</si>
  <si>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</si>
  <si>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</si>
  <si>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</si>
  <si>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</si>
  <si>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</si>
  <si>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</si>
  <si>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</si>
  <si>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</si>
  <si>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</si>
  <si>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</si>
  <si>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</si>
  <si>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</si>
  <si>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</si>
  <si>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</si>
  <si>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</si>
  <si>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</si>
  <si>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</si>
  <si>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</si>
  <si>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</si>
  <si>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</si>
  <si>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</si>
  <si>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</si>
  <si>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</si>
  <si>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</si>
  <si>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</si>
  <si>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</si>
  <si>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</si>
  <si>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</si>
  <si>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</si>
  <si>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</si>
  <si>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</si>
  <si>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</si>
  <si>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</si>
  <si>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</si>
  <si>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</si>
  <si>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</si>
  <si>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</si>
  <si>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</si>
  <si>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</si>
  <si>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</si>
  <si>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</si>
  <si>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</si>
  <si>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</si>
  <si>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</si>
  <si>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</si>
  <si>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</si>
  <si>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</si>
  <si>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</si>
  <si>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</si>
  <si>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</si>
  <si>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</si>
  <si>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</si>
  <si>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</si>
  <si>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</si>
  <si>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</si>
  <si>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</si>
  <si>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</si>
  <si>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</si>
  <si>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</si>
  <si>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</si>
  <si>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</si>
  <si>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</si>
  <si>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</si>
  <si>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</si>
  <si>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</si>
  <si>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</si>
  <si>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</si>
  <si>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</si>
  <si>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</si>
  <si>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</si>
  <si>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</si>
  <si>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</si>
  <si>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</si>
  <si>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</si>
  <si>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</si>
  <si>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</si>
  <si>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</si>
  <si>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</si>
  <si>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</si>
  <si>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</si>
  <si>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</si>
  <si>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</si>
  <si>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</si>
  <si>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</si>
  <si>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</si>
  <si>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</si>
  <si>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</si>
  <si>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</si>
  <si>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</si>
  <si>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</si>
  <si>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</si>
  <si>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</si>
  <si>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</si>
  <si>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</si>
  <si>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</si>
  <si>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</si>
  <si>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</si>
  <si>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</si>
  <si>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</si>
  <si>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</si>
  <si>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</si>
  <si>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</si>
  <si>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</si>
  <si>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</si>
  <si>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</si>
  <si>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</si>
  <si>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</si>
  <si>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</si>
  <si>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</si>
  <si>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</si>
  <si>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</si>
  <si>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</si>
  <si>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</si>
  <si>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</si>
  <si>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</si>
  <si>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</si>
  <si>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</si>
  <si>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</si>
  <si>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</si>
  <si>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</si>
  <si>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</si>
  <si>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</si>
  <si>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</si>
  <si>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</si>
  <si>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</si>
  <si>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</si>
  <si>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</si>
  <si>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</si>
  <si>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</si>
  <si>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</si>
  <si>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</si>
  <si>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</si>
  <si>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</si>
  <si>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</si>
  <si>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</si>
  <si>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</si>
  <si>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</si>
  <si>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</si>
  <si>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</si>
  <si>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</si>
  <si>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</si>
  <si>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</si>
  <si>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</si>
  <si>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</si>
  <si>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</si>
  <si>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</si>
  <si>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</si>
  <si>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</si>
  <si>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</si>
  <si>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</si>
  <si>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</si>
  <si>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</si>
  <si>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</si>
  <si>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</si>
  <si>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</si>
  <si>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</si>
  <si>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</si>
  <si>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</si>
  <si>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</si>
  <si>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</si>
  <si>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</si>
  <si>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</si>
  <si>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</si>
  <si>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</si>
  <si>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</si>
  <si>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</si>
  <si>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</si>
  <si>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</si>
  <si>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</si>
  <si>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</si>
  <si>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</si>
  <si>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</si>
  <si>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</si>
  <si>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</si>
  <si>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</si>
  <si>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</si>
  <si>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</si>
  <si>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</si>
  <si>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</si>
  <si>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</si>
  <si>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</si>
  <si>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</si>
  <si>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</si>
  <si>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</si>
  <si>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</si>
  <si>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</si>
  <si>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</si>
  <si>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</si>
  <si>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</si>
  <si>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</si>
  <si>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</si>
  <si>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</si>
  <si>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</si>
  <si>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</si>
  <si>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</si>
  <si>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</si>
  <si>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</si>
  <si>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</si>
  <si>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</si>
  <si>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</si>
  <si>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</si>
  <si>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</si>
  <si>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</si>
  <si>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</si>
  <si>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</si>
  <si>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</si>
  <si>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</si>
  <si>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</si>
  <si>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</si>
  <si>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</si>
  <si>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</si>
  <si>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</si>
  <si>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</si>
  <si>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</si>
  <si>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</si>
  <si>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</si>
  <si>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</si>
  <si>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</si>
  <si>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</si>
  <si>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</si>
  <si>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</si>
  <si>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</si>
  <si>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</si>
  <si>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</si>
  <si>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</si>
  <si>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</si>
  <si>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</si>
  <si>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</si>
  <si>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</si>
  <si>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</si>
  <si>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</si>
  <si>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</si>
  <si>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</si>
  <si>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</si>
  <si>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</si>
  <si>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</si>
  <si>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</si>
  <si>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</si>
  <si>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</si>
  <si>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</si>
  <si>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</si>
  <si>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</si>
  <si>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</si>
  <si>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</si>
  <si>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</si>
  <si>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</si>
  <si>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</si>
  <si>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</si>
  <si>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</si>
  <si>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</si>
  <si>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</si>
  <si>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</si>
  <si>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</si>
  <si>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</si>
  <si>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</si>
  <si>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</si>
  <si>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</si>
  <si>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</si>
  <si>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</si>
  <si>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</si>
  <si>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</si>
  <si>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</si>
  <si>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</si>
  <si>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</si>
  <si>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</si>
  <si>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</si>
  <si>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</si>
  <si>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</si>
  <si>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</si>
  <si>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</si>
  <si>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</si>
  <si>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</si>
  <si>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</si>
  <si>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</si>
  <si>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</si>
  <si>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</si>
  <si>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</si>
  <si>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</si>
  <si>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</si>
  <si>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</si>
  <si>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</si>
  <si>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</si>
  <si>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</si>
  <si>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</si>
  <si>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</si>
  <si>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</si>
  <si>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</si>
  <si>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</si>
  <si>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</si>
  <si>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</si>
  <si>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</si>
  <si>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</si>
  <si>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</si>
  <si>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</si>
  <si>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</si>
  <si>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</si>
  <si>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</si>
  <si>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</si>
  <si>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</si>
  <si>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</si>
  <si>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</si>
  <si>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</si>
  <si>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</si>
  <si>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</si>
  <si>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</si>
  <si>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</si>
  <si>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</si>
  <si>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</si>
  <si>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</si>
  <si>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</si>
  <si>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</si>
  <si>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</si>
  <si>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</si>
  <si>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</si>
  <si>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</si>
  <si>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</si>
  <si>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</si>
  <si>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</si>
  <si>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</si>
  <si>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</si>
  <si>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</si>
  <si>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</si>
  <si>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</si>
  <si>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</si>
  <si>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</si>
  <si>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</si>
  <si>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</si>
  <si>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</si>
  <si>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</si>
  <si>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</si>
  <si>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</si>
  <si>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</si>
  <si>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</si>
  <si>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</si>
  <si>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</si>
  <si>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</si>
  <si>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</si>
  <si>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</si>
  <si>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</si>
  <si>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</si>
  <si>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</si>
  <si>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</si>
  <si>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</si>
  <si>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</si>
  <si>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</si>
  <si>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</si>
  <si>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</si>
  <si>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</si>
  <si>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</si>
  <si>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</si>
  <si>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</si>
  <si>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</si>
  <si>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</si>
  <si>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</si>
  <si>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</si>
  <si>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</si>
  <si>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</si>
  <si>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</si>
  <si>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</si>
  <si>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</si>
  <si>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</si>
  <si>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</si>
  <si>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</si>
  <si>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</si>
  <si>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</si>
  <si>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</si>
  <si>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</si>
  <si>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</si>
  <si>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</si>
  <si>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</si>
  <si>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</si>
  <si>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</si>
  <si>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</si>
  <si>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</si>
  <si>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</si>
  <si>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</si>
  <si>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</si>
  <si>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</si>
  <si>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</si>
  <si>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</si>
  <si>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</si>
  <si>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</si>
  <si>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</si>
  <si>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</si>
  <si>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</si>
  <si>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</si>
  <si>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</si>
  <si>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</si>
  <si>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</si>
  <si>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</si>
  <si>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</si>
  <si>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</si>
  <si>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</si>
  <si>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</si>
  <si>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</si>
  <si>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</si>
  <si>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</si>
  <si>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</si>
  <si>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</si>
  <si>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</si>
  <si>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</si>
  <si>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</si>
  <si>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</si>
  <si>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</si>
  <si>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</si>
  <si>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</si>
  <si>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</si>
  <si>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</si>
  <si>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</si>
  <si>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</si>
  <si>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</si>
  <si>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</si>
  <si>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</si>
  <si>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</si>
  <si>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</si>
  <si>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</si>
  <si>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</si>
  <si>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</si>
  <si>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</si>
  <si>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</si>
  <si>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</si>
  <si>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</si>
  <si>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</si>
  <si>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</si>
  <si>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</si>
  <si>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</si>
  <si>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</si>
  <si>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</si>
  <si>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</si>
  <si>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</si>
  <si>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</si>
  <si>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</si>
  <si>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</si>
  <si>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</si>
  <si>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</si>
  <si>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</si>
  <si>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</si>
  <si>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</si>
  <si>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</si>
  <si>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</si>
  <si>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</si>
  <si>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</si>
  <si>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</si>
  <si>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</si>
  <si>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</si>
  <si>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</si>
  <si>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</si>
  <si>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</si>
  <si>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</si>
  <si>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</si>
  <si>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</si>
  <si>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</si>
  <si>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</si>
  <si>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</si>
  <si>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</si>
  <si>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</si>
  <si>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</si>
  <si>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</si>
  <si>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</si>
  <si>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</si>
  <si>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</si>
  <si>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</si>
  <si>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</si>
  <si>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</si>
  <si>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</si>
  <si>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</si>
  <si>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</si>
  <si>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</si>
  <si>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</si>
  <si>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</si>
  <si>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</si>
  <si>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</si>
  <si>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</si>
  <si>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</si>
  <si>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</si>
  <si>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</si>
  <si>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</si>
  <si>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</si>
  <si>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</si>
  <si>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</si>
  <si>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</si>
  <si>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</si>
  <si>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</si>
  <si>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</si>
  <si>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</si>
  <si>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</si>
  <si>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</si>
  <si>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</si>
  <si>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</si>
  <si>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</si>
  <si>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</si>
  <si>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</si>
  <si>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</si>
  <si>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</si>
  <si>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</si>
  <si>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</si>
  <si>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</si>
  <si>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</si>
  <si>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</si>
  <si>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</si>
  <si>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</si>
  <si>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</si>
  <si>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</si>
  <si>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</si>
  <si>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</si>
  <si>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</si>
  <si>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</si>
  <si>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</si>
  <si>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</si>
  <si>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</si>
  <si>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</si>
  <si>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</si>
  <si>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</si>
  <si>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</si>
  <si>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</si>
  <si>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</si>
  <si>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</si>
  <si>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</si>
  <si>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</si>
  <si>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</si>
  <si>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</si>
  <si>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</si>
  <si>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</si>
  <si>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</si>
  <si>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</si>
  <si>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</si>
  <si>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</si>
  <si>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</si>
  <si>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</si>
  <si>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</si>
  <si>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</si>
  <si>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</si>
  <si>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</si>
  <si>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</si>
  <si>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</si>
  <si>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</si>
  <si>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</si>
  <si>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</si>
  <si>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</si>
  <si>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</si>
  <si>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</si>
  <si>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</si>
  <si>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</si>
  <si>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</si>
  <si>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</si>
  <si>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</si>
  <si>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</si>
  <si>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</si>
  <si>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</si>
  <si>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</si>
  <si>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</si>
  <si>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</si>
  <si>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</si>
  <si>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</si>
  <si>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</si>
  <si>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</si>
  <si>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</si>
  <si>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</si>
  <si>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</si>
  <si>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</si>
  <si>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</si>
  <si>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</si>
  <si>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</si>
  <si>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</si>
  <si>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</si>
  <si>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</si>
  <si>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</si>
  <si>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</si>
  <si>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</si>
  <si>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</si>
  <si>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</si>
  <si>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</si>
  <si>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</si>
  <si>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</si>
  <si>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</si>
  <si>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</si>
  <si>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</si>
  <si>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</si>
  <si>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</si>
  <si>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</si>
  <si>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</si>
  <si>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</si>
  <si>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</si>
  <si>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</si>
  <si>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</si>
  <si>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</si>
  <si>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</si>
  <si>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</si>
  <si>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</si>
  <si>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</si>
  <si>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</si>
  <si>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</si>
  <si>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</si>
  <si>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</si>
  <si>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</si>
  <si>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</si>
  <si>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</si>
  <si>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</si>
  <si>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</si>
  <si>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</si>
  <si>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</si>
  <si>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</si>
  <si>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</si>
  <si>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</si>
  <si>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</si>
  <si>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</si>
  <si>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</si>
  <si>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</si>
  <si>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</si>
  <si>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</si>
  <si>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</si>
  <si>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</si>
  <si>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</si>
  <si>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</si>
  <si>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</si>
  <si>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</si>
  <si>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</si>
  <si>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</si>
  <si>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</si>
  <si>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</si>
  <si>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</si>
  <si>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</si>
  <si>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</si>
  <si>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</si>
  <si>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</si>
  <si>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</si>
  <si>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</si>
  <si>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</si>
  <si>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</si>
  <si>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</si>
  <si>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</si>
  <si>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</si>
  <si>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</si>
  <si>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</si>
  <si>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</si>
  <si>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</si>
  <si>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</si>
  <si>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</si>
  <si>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</si>
  <si>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</si>
  <si>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</si>
  <si>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</si>
  <si>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</si>
  <si>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</si>
  <si>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</si>
  <si>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</si>
  <si>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</si>
  <si>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</si>
  <si>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</si>
  <si>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</si>
  <si>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</si>
  <si>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</si>
  <si>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</si>
  <si>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</si>
  <si>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</si>
  <si>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</si>
  <si>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</si>
  <si>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</si>
  <si>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</si>
  <si>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</si>
  <si>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</si>
  <si>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</si>
  <si>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</si>
  <si>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</si>
  <si>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</si>
  <si>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</si>
  <si>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</si>
  <si>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</si>
  <si>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</si>
  <si>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</si>
  <si>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</si>
  <si>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</si>
  <si>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</si>
  <si>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</si>
  <si>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</si>
  <si>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</si>
  <si>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</si>
  <si>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</si>
  <si>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</si>
  <si>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</si>
  <si>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</si>
  <si>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</si>
  <si>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</si>
  <si>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</si>
  <si>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</si>
  <si>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</si>
  <si>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</si>
  <si>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</si>
  <si>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</si>
  <si>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</si>
  <si>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</si>
  <si>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</si>
  <si>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</si>
  <si>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</si>
  <si>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</si>
  <si>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</si>
  <si>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</si>
  <si>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</si>
  <si>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</si>
  <si>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</si>
  <si>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</si>
  <si>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</si>
  <si>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</si>
  <si>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</si>
  <si>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</si>
  <si>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</si>
  <si>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</si>
  <si>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</si>
  <si>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</si>
  <si>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</si>
  <si>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</si>
  <si>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</si>
  <si>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</si>
  <si>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</si>
  <si>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</si>
  <si>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</si>
  <si>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</si>
  <si>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</si>
  <si>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</si>
  <si>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</si>
  <si>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</si>
  <si>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</si>
  <si>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</si>
  <si>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</si>
  <si>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</si>
  <si>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</si>
  <si>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</si>
  <si>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</si>
  <si>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</si>
  <si>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</si>
  <si>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</si>
  <si>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</si>
  <si>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</si>
  <si>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</si>
  <si>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</si>
  <si>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</si>
  <si>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</si>
  <si>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</si>
  <si>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</si>
  <si>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</si>
  <si>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</si>
  <si>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</si>
  <si>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</si>
  <si>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</si>
  <si>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</si>
  <si>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</si>
  <si>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</si>
  <si>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</si>
  <si>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</si>
  <si>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</si>
  <si>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</si>
  <si>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</si>
  <si>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</si>
  <si>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</si>
  <si>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</si>
  <si>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</si>
  <si>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</si>
  <si>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</si>
  <si>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</si>
  <si>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</si>
  <si>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</si>
  <si>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</si>
  <si>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</si>
  <si>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</si>
  <si>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</si>
  <si>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</si>
  <si>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</si>
  <si>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</si>
  <si>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</si>
  <si>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</si>
  <si>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</si>
  <si>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</si>
  <si>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</si>
  <si>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</si>
  <si>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</si>
  <si>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</si>
  <si>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</si>
  <si>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</si>
  <si>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</si>
  <si>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</si>
  <si>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</si>
  <si>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</si>
  <si>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</si>
  <si>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</si>
  <si>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</si>
  <si>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</si>
  <si>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</si>
  <si>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</si>
  <si>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</si>
  <si>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</si>
  <si>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</si>
  <si>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</si>
  <si>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</si>
  <si>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</si>
  <si>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</si>
  <si>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</si>
  <si>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</si>
  <si>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</si>
  <si>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</si>
  <si>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</si>
  <si>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</si>
  <si>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</si>
  <si>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</si>
  <si>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</si>
  <si>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</si>
  <si>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</si>
  <si>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</si>
  <si>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</si>
  <si>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</si>
  <si>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</si>
  <si>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</si>
  <si>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</si>
  <si>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</si>
  <si>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</si>
  <si>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</si>
  <si>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</si>
  <si>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</si>
  <si>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</si>
  <si>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</si>
  <si>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</si>
  <si>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</si>
  <si>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</si>
  <si>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</si>
  <si>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</si>
  <si>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</si>
  <si>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</si>
  <si>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</si>
  <si>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</si>
  <si>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</si>
  <si>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</si>
  <si>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</si>
  <si>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</si>
  <si>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</si>
  <si>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</si>
  <si>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</si>
  <si>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</si>
  <si>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</si>
  <si>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</si>
  <si>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</si>
  <si>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</si>
  <si>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</si>
  <si>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</si>
  <si>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</si>
  <si>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</si>
  <si>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</si>
  <si>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</si>
  <si>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</si>
  <si>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</si>
  <si>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</si>
  <si>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</si>
  <si>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</si>
  <si>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</si>
  <si>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</si>
  <si>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</si>
  <si>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</si>
  <si>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</si>
  <si>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</si>
  <si>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</si>
  <si>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</si>
  <si>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</si>
  <si>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</si>
  <si>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</si>
  <si>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</si>
  <si>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</si>
  <si>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</si>
  <si>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</si>
  <si>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</si>
  <si>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</si>
  <si>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</si>
  <si>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</si>
  <si>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</si>
  <si>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</si>
  <si>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</si>
  <si>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</si>
  <si>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</si>
  <si>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</si>
  <si>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</si>
  <si>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</si>
  <si>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</si>
  <si>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</si>
  <si>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</si>
  <si>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</si>
  <si>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</si>
  <si>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</si>
  <si>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</si>
  <si>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</si>
  <si>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</si>
  <si>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</si>
  <si>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</si>
  <si>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</si>
  <si>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</si>
  <si>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</si>
  <si>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</si>
  <si>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</si>
  <si>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</si>
  <si>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</si>
  <si>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</si>
  <si>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</si>
  <si>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</si>
  <si>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</si>
  <si>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</si>
  <si>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</si>
  <si>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</si>
  <si>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</si>
  <si>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</si>
  <si>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</si>
  <si>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</si>
  <si>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</si>
  <si>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</si>
  <si>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</si>
  <si>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</si>
  <si>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</si>
  <si>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</si>
  <si>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</si>
  <si>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</si>
  <si>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</si>
  <si>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</si>
  <si>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</si>
  <si>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</si>
  <si>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</si>
  <si>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</si>
  <si>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</si>
  <si>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</si>
  <si>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</si>
  <si>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</si>
  <si>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</si>
  <si>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</si>
  <si>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</si>
  <si>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</si>
  <si>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</si>
  <si>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</si>
  <si>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</si>
  <si>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</si>
  <si>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</si>
  <si>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</si>
  <si>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</si>
  <si>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</si>
  <si>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</si>
  <si>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</si>
  <si>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</si>
  <si>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</si>
  <si>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</si>
  <si>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</si>
  <si>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</si>
  <si>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</si>
  <si>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</si>
  <si>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</si>
  <si>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</si>
  <si>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</si>
  <si>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</si>
  <si>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</si>
  <si>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</si>
  <si>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</si>
  <si>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</si>
  <si>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</si>
  <si>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</si>
  <si>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</si>
  <si>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</si>
  <si>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</si>
  <si>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</si>
  <si>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</si>
  <si>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</si>
  <si>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</si>
  <si>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</si>
  <si>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</si>
  <si>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</si>
  <si>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</si>
  <si>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</si>
  <si>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</si>
  <si>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</si>
  <si>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</si>
  <si>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</si>
  <si>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</si>
  <si>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</si>
  <si>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</si>
  <si>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</si>
  <si>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</si>
  <si>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</si>
  <si>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</si>
  <si>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</si>
  <si>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</si>
  <si>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</si>
  <si>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</si>
  <si>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</si>
  <si>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</si>
  <si>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</si>
  <si>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</si>
  <si>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</si>
  <si>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</si>
  <si>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</si>
  <si>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</si>
  <si>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</si>
  <si>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</si>
  <si>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</si>
  <si>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</si>
  <si>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</si>
  <si>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</si>
  <si>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</si>
  <si>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</si>
  <si>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</si>
  <si>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</si>
  <si>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</si>
  <si>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</si>
  <si>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</si>
  <si>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</si>
  <si>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</si>
  <si>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</si>
  <si>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</si>
  <si>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</si>
  <si>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</si>
  <si>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</si>
  <si>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</si>
  <si>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</si>
  <si>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</si>
  <si>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</si>
  <si>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</si>
  <si>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</si>
  <si>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</si>
  <si>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</si>
  <si>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</si>
  <si>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</si>
  <si>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</si>
  <si>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</si>
  <si>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</si>
  <si>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</si>
  <si>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</si>
  <si>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</si>
  <si>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</si>
  <si>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</si>
  <si>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</si>
  <si>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</si>
  <si>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</si>
  <si>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</si>
  <si>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</si>
  <si>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</si>
  <si>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</si>
  <si>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</si>
  <si>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</si>
  <si>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</si>
  <si>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</si>
  <si>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</si>
  <si>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</si>
  <si>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</si>
  <si>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</si>
  <si>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</si>
  <si>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</si>
  <si>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</si>
  <si>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</si>
  <si>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</si>
  <si>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</si>
  <si>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</si>
  <si>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</si>
  <si>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</si>
  <si>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</si>
  <si>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</si>
  <si>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</si>
  <si>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</si>
  <si>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</si>
  <si>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</si>
  <si>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</si>
  <si>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</si>
  <si>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</si>
  <si>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</si>
  <si>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</si>
  <si>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</si>
  <si>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</si>
  <si>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</si>
  <si>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</si>
  <si>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</si>
  <si>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</si>
  <si>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</si>
  <si>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</si>
  <si>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</si>
  <si>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</si>
  <si>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</si>
  <si>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</si>
  <si>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</si>
  <si>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</si>
  <si>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</si>
  <si>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</si>
  <si>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</si>
  <si>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</si>
  <si>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</si>
  <si>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</si>
  <si>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</si>
  <si>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</si>
  <si>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</si>
  <si>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</si>
  <si>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</si>
  <si>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</si>
  <si>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</si>
  <si>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</si>
  <si>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</si>
  <si>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</si>
  <si>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</si>
  <si>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</si>
  <si>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</si>
  <si>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</si>
  <si>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</si>
  <si>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</si>
  <si>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</si>
  <si>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</si>
  <si>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</si>
  <si>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</si>
  <si>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</si>
  <si>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</si>
  <si>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</si>
  <si>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</si>
  <si>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</si>
  <si>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</si>
  <si>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</si>
  <si>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</si>
  <si>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</si>
  <si>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</si>
  <si>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</si>
  <si>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</si>
  <si>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</si>
  <si>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</si>
  <si>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</si>
  <si>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</si>
  <si>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</si>
  <si>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</si>
  <si>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</si>
  <si>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</si>
  <si>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</si>
  <si>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</si>
  <si>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</si>
  <si>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</si>
  <si>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</si>
  <si>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</si>
  <si>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</si>
  <si>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</si>
  <si>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</si>
  <si>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</si>
  <si>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</si>
  <si>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</si>
  <si>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</si>
  <si>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</si>
  <si>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</si>
  <si>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</si>
  <si>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</si>
  <si>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</si>
  <si>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</si>
  <si>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</si>
  <si>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</si>
  <si>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</si>
  <si>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</si>
  <si>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</si>
  <si>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</si>
  <si>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</si>
  <si>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</si>
  <si>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</si>
  <si>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</si>
  <si>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</si>
  <si>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</si>
  <si>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</si>
  <si>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</si>
  <si>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</si>
  <si>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</si>
  <si>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</si>
  <si>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</si>
  <si>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</si>
  <si>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</si>
  <si>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</si>
  <si>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</si>
  <si>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</si>
  <si>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</si>
  <si>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</si>
  <si>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</si>
  <si>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</si>
  <si>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</si>
  <si>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</si>
  <si>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</si>
  <si>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</si>
  <si>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</si>
  <si>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</si>
  <si>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</si>
  <si>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</si>
  <si>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</si>
  <si>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</si>
  <si>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</si>
  <si>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</si>
  <si>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</si>
  <si>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</si>
  <si>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</si>
  <si>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</si>
  <si>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</si>
  <si>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</si>
  <si>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</si>
  <si>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</si>
  <si>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</si>
  <si>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</si>
  <si>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</si>
  <si>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</si>
  <si>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</si>
  <si>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</si>
  <si>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</si>
  <si>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</si>
  <si>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</si>
  <si>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</si>
  <si>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</si>
  <si>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</si>
  <si>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</si>
  <si>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</si>
  <si>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</si>
  <si>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</si>
  <si>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</si>
  <si>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</si>
  <si>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</si>
  <si>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</si>
  <si>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</si>
  <si>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</si>
  <si>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</si>
  <si>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</si>
  <si>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</si>
  <si>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</si>
  <si>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</si>
  <si>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</si>
  <si>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</si>
  <si>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</si>
  <si>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</si>
  <si>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</si>
  <si>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</si>
  <si>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</si>
  <si>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</si>
  <si>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</si>
  <si>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</si>
  <si>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</si>
  <si>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</si>
  <si>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</si>
  <si>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</si>
  <si>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</si>
  <si>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</si>
  <si>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</si>
  <si>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</si>
  <si>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</si>
  <si>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</si>
  <si>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</si>
  <si>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</si>
  <si>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</si>
  <si>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</si>
  <si>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</si>
  <si>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</si>
  <si>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</si>
  <si>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</si>
  <si>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</si>
  <si>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</si>
  <si>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</si>
  <si>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</si>
  <si>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</si>
  <si>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</si>
  <si>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</si>
  <si>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</si>
  <si>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</si>
  <si>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</si>
  <si>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</si>
  <si>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</si>
  <si>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</si>
  <si>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</si>
  <si>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</si>
  <si>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</si>
  <si>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</si>
  <si>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</si>
  <si>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</si>
  <si>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</si>
  <si>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</si>
  <si>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</si>
  <si>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</si>
  <si>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</si>
  <si>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</si>
  <si>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</si>
  <si>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</si>
  <si>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</si>
  <si>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</si>
  <si>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</si>
  <si>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</si>
  <si>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</si>
  <si>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</si>
  <si>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</si>
  <si>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</si>
  <si>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</si>
  <si>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</si>
  <si>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</si>
  <si>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</si>
  <si>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</si>
  <si>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</si>
  <si>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</si>
  <si>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</si>
  <si>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</si>
  <si>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</si>
  <si>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</si>
  <si>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</si>
  <si>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</si>
  <si>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</si>
  <si>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</si>
  <si>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</si>
  <si>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</si>
  <si>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</si>
  <si>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</si>
  <si>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</si>
  <si>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</si>
  <si>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</si>
  <si>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</si>
  <si>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</si>
  <si>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</si>
  <si>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</si>
  <si>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</si>
  <si>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</si>
  <si>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</si>
  <si>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</si>
  <si>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</si>
  <si>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</si>
  <si>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</si>
  <si>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</si>
  <si>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</si>
  <si>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</si>
  <si>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</si>
  <si>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</si>
  <si>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</si>
  <si>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</si>
  <si>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</si>
  <si>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</si>
  <si>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</si>
  <si>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</si>
  <si>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</si>
  <si>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</si>
  <si>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</si>
  <si>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</si>
  <si>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</si>
  <si>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</si>
  <si>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</si>
  <si>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</si>
  <si>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</si>
  <si>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</si>
  <si>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</si>
  <si>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</si>
  <si>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</si>
  <si>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</si>
  <si>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</si>
  <si>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</si>
  <si>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</si>
  <si>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</si>
  <si>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</si>
  <si>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</si>
  <si>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</si>
  <si>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</si>
  <si>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</si>
  <si>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</si>
  <si>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</si>
  <si>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</si>
  <si>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</si>
  <si>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</si>
  <si>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</si>
  <si>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</si>
  <si>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</si>
  <si>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</si>
  <si>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</si>
  <si>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</si>
  <si>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</si>
  <si>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</si>
  <si>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</si>
  <si>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</si>
  <si>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</si>
  <si>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</si>
  <si>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</si>
  <si>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</si>
  <si>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</si>
  <si>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</si>
  <si>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</si>
  <si>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</si>
  <si>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</si>
  <si>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</si>
  <si>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</si>
  <si>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</si>
  <si>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</si>
  <si>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</si>
  <si>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</si>
  <si>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</si>
  <si>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</si>
  <si>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</si>
  <si>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</si>
  <si>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</si>
  <si>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</si>
  <si>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</si>
  <si>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</si>
  <si>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</si>
  <si>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</si>
  <si>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</si>
  <si>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</si>
  <si>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</si>
  <si>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</si>
  <si>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</si>
  <si>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</si>
  <si>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</si>
  <si>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</si>
  <si>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</si>
  <si>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</si>
  <si>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</si>
  <si>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</si>
  <si>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</si>
  <si>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</si>
  <si>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</si>
  <si>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</si>
  <si>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</si>
  <si>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</si>
  <si>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</si>
  <si>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</si>
  <si>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</si>
  <si>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</si>
  <si>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</si>
  <si>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</si>
  <si>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</si>
  <si>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</si>
  <si>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</si>
  <si>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</si>
  <si>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</si>
  <si>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</si>
  <si>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</si>
  <si>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</si>
  <si>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</si>
  <si>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</si>
  <si>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</si>
  <si>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</si>
  <si>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</si>
  <si>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</si>
  <si>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</si>
  <si>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</si>
  <si>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</si>
  <si>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</si>
  <si>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</si>
  <si>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</si>
  <si>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</si>
  <si>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</si>
  <si>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</si>
  <si>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</si>
  <si>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</si>
  <si>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</si>
  <si>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</si>
  <si>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</si>
  <si>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</si>
  <si>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</si>
  <si>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</si>
  <si>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</si>
  <si>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</si>
  <si>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</si>
  <si>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</si>
  <si>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</si>
  <si>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</si>
  <si>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</si>
  <si>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</si>
  <si>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</si>
  <si>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</si>
  <si>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</si>
  <si>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</si>
  <si>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</si>
  <si>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</si>
  <si>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</si>
  <si>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</si>
  <si>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</si>
  <si>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</si>
  <si>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</si>
  <si>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</si>
  <si>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</si>
  <si>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</si>
  <si>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</si>
  <si>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</si>
  <si>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</si>
  <si>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</si>
  <si>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</si>
  <si>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</si>
  <si>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</si>
  <si>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</si>
  <si>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</si>
  <si>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</si>
  <si>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</si>
  <si>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</si>
  <si>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</si>
  <si>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</si>
  <si>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</si>
  <si>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</si>
  <si>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</si>
  <si>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</si>
  <si>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</si>
  <si>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</si>
  <si>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</si>
  <si>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</si>
  <si>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</si>
  <si>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</si>
  <si>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</si>
  <si>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</si>
  <si>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</si>
  <si>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</si>
  <si>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</si>
  <si>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</si>
  <si>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</si>
  <si>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</si>
  <si>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</si>
  <si>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</si>
  <si>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</si>
  <si>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</si>
  <si>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</si>
  <si>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</si>
  <si>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</si>
  <si>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</si>
  <si>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</si>
  <si>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</si>
  <si>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</si>
  <si>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</si>
  <si>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</si>
  <si>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</si>
  <si>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</si>
  <si>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</si>
  <si>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</si>
  <si>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</si>
  <si>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</si>
  <si>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</si>
  <si>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</si>
  <si>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</si>
  <si>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</si>
  <si>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</si>
  <si>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</si>
  <si>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</si>
  <si>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</si>
  <si>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</si>
  <si>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</si>
  <si>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</si>
  <si>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</si>
  <si>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</si>
  <si>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</si>
  <si>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</si>
  <si>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</si>
  <si>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</si>
  <si>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</si>
  <si>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</si>
  <si>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</si>
  <si>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</si>
  <si>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</si>
  <si>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</si>
  <si>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</si>
  <si>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</si>
  <si>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</si>
  <si>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</si>
  <si>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</si>
  <si>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</si>
  <si>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</si>
  <si>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</si>
  <si>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</si>
  <si>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</si>
  <si>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</si>
  <si>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</si>
  <si>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</si>
  <si>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</si>
  <si>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</si>
  <si>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</si>
  <si>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</si>
  <si>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</si>
  <si>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</si>
  <si>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</si>
  <si>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</si>
  <si>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</si>
  <si>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</si>
  <si>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</si>
  <si>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</si>
  <si>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</si>
  <si>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</si>
  <si>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</si>
  <si>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</si>
  <si>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</si>
  <si>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</si>
  <si>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</si>
  <si>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</si>
  <si>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</si>
  <si>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</si>
  <si>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</si>
  <si>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</si>
  <si>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</si>
  <si>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</si>
  <si>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</si>
  <si>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</si>
  <si>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</si>
  <si>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</si>
  <si>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</si>
  <si>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</si>
  <si>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</si>
  <si>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</si>
  <si>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</si>
  <si>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</si>
  <si>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</si>
  <si>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</si>
  <si>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</si>
  <si>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</si>
  <si>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</si>
  <si>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</si>
  <si>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</si>
  <si>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</si>
  <si>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</si>
  <si>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</si>
  <si>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</si>
  <si>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</si>
  <si>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</si>
  <si>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</si>
  <si>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</si>
  <si>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</si>
  <si>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</si>
  <si>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</si>
  <si>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</si>
  <si>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</si>
  <si>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</si>
  <si>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</si>
  <si>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</si>
  <si>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</si>
  <si>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</si>
  <si>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</si>
  <si>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</si>
  <si>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</si>
  <si>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</si>
  <si>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</si>
  <si>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</si>
  <si>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</si>
  <si>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</si>
  <si>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</si>
  <si>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</si>
  <si>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</si>
  <si>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</si>
  <si>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</si>
  <si>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</si>
  <si>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</si>
  <si>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</si>
  <si>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</si>
  <si>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</si>
  <si>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</si>
  <si>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</si>
  <si>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</si>
  <si>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</si>
  <si>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</si>
  <si>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</si>
  <si>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</si>
  <si>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</si>
  <si>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</si>
  <si>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</si>
  <si>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</si>
  <si>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</si>
  <si>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</si>
  <si>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</si>
  <si>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</si>
  <si>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</si>
  <si>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</si>
  <si>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</si>
  <si>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</si>
  <si>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</si>
  <si>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</si>
  <si>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</si>
  <si>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</si>
  <si>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</si>
  <si>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</si>
  <si>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</si>
  <si>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</si>
  <si>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</si>
  <si>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</si>
  <si>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</si>
  <si>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</si>
  <si>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</si>
  <si>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</si>
  <si>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</si>
  <si>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</si>
  <si>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</si>
  <si>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</si>
  <si>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</si>
  <si>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</si>
  <si>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</si>
  <si>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</si>
  <si>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</si>
  <si>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</si>
  <si>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</si>
  <si>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</si>
  <si>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</si>
  <si>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</si>
  <si>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</si>
  <si>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</si>
  <si>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</si>
  <si>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</si>
  <si>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</si>
  <si>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</si>
  <si>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</si>
  <si>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</si>
  <si>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</si>
  <si>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</si>
  <si>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</si>
  <si>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</si>
  <si>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</si>
  <si>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</si>
  <si>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</si>
  <si>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</si>
  <si>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</si>
  <si>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</si>
  <si>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</si>
  <si>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</si>
  <si>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</si>
  <si>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</si>
  <si>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</si>
  <si>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</si>
  <si>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</si>
  <si>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</si>
  <si>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</si>
  <si>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</si>
  <si>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</si>
  <si>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</si>
  <si>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</si>
  <si>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</si>
  <si>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</si>
  <si>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</si>
  <si>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</si>
  <si>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</si>
  <si>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</si>
  <si>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</si>
  <si>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</si>
  <si>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</si>
  <si>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</si>
  <si>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</si>
  <si>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</si>
  <si>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</si>
  <si>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</si>
  <si>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</si>
  <si>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</si>
  <si>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</si>
  <si>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</si>
  <si>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</si>
  <si>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</si>
  <si>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</si>
  <si>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</si>
  <si>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</si>
  <si>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</si>
  <si>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</si>
  <si>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</si>
  <si>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</si>
  <si>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</si>
  <si>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</si>
  <si>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</si>
  <si>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</si>
  <si>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</si>
  <si>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</si>
  <si>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</si>
  <si>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</si>
  <si>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</si>
  <si>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</si>
  <si>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</si>
  <si>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</si>
  <si>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</si>
  <si>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</si>
  <si>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</si>
  <si>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</si>
  <si>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</si>
  <si>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</si>
  <si>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</si>
  <si>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</si>
  <si>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</si>
  <si>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</si>
  <si>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</si>
  <si>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</si>
  <si>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</si>
  <si>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</si>
  <si>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</si>
  <si>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</si>
  <si>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</si>
  <si>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</si>
  <si>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</si>
  <si>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</si>
  <si>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</si>
  <si>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</si>
  <si>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</si>
  <si>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</si>
  <si>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</si>
  <si>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</si>
  <si>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</si>
  <si>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</si>
  <si>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</si>
  <si>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</si>
  <si>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</si>
  <si>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</si>
  <si>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</si>
  <si>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</si>
  <si>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</si>
  <si>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</si>
  <si>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</si>
  <si>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</si>
  <si>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</si>
  <si>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</si>
  <si>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</si>
  <si>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</si>
  <si>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</si>
  <si>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</si>
  <si>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</si>
  <si>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</si>
  <si>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</si>
  <si>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</si>
  <si>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</si>
  <si>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</si>
  <si>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</si>
  <si>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</si>
  <si>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</si>
  <si>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</si>
  <si>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</si>
  <si>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</si>
  <si>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</si>
  <si>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</si>
  <si>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</si>
  <si>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</si>
  <si>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</si>
  <si>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</si>
  <si>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</si>
  <si>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</si>
  <si>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</si>
  <si>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</si>
  <si>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</si>
  <si>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</si>
  <si>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</si>
  <si>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</si>
  <si>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</si>
  <si>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</si>
  <si>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</si>
  <si>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</si>
  <si>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</si>
  <si>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</si>
  <si>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</si>
  <si>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</si>
  <si>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</si>
  <si>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</si>
  <si>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</si>
  <si>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</si>
  <si>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</si>
  <si>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</si>
  <si>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</si>
  <si>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</si>
  <si>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</si>
  <si>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</si>
  <si>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</si>
  <si>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</si>
  <si>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</si>
  <si>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</si>
  <si>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</si>
  <si>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</si>
  <si>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</si>
  <si>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</si>
  <si>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</si>
  <si>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</si>
  <si>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</si>
  <si>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</si>
  <si>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</si>
  <si>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</si>
  <si>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</si>
  <si>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</si>
  <si>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</si>
  <si>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</si>
  <si>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</si>
  <si>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</si>
  <si>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</si>
  <si>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</si>
  <si>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</si>
  <si>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</si>
  <si>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</si>
  <si>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</si>
  <si>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</si>
  <si>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</si>
  <si>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</si>
  <si>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</si>
  <si>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</si>
  <si>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</si>
  <si>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</si>
  <si>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</si>
  <si>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</si>
  <si>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</si>
  <si>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</si>
  <si>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</si>
  <si>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</si>
  <si>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</si>
  <si>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</si>
  <si>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</si>
  <si>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</si>
  <si>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</si>
  <si>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</si>
  <si>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</si>
  <si>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</si>
  <si>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</si>
  <si>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</si>
  <si>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</si>
  <si>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</si>
  <si>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</si>
  <si>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</si>
  <si>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</si>
  <si>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</si>
  <si>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</si>
  <si>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</si>
  <si>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</si>
  <si>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</si>
  <si>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</si>
  <si>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</si>
  <si>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</si>
  <si>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</si>
  <si>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</si>
  <si>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</si>
  <si>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</si>
  <si>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</si>
  <si>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</si>
  <si>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</si>
  <si>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</si>
  <si>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</si>
  <si>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</si>
  <si>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</si>
  <si>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</si>
  <si>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</si>
  <si>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</si>
  <si>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</si>
  <si>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</si>
  <si>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</si>
  <si>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</si>
  <si>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</si>
  <si>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</si>
  <si>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</si>
  <si>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</si>
  <si>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</si>
  <si>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</si>
  <si>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</si>
  <si>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</si>
  <si>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</si>
  <si>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</si>
  <si>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</si>
  <si>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</si>
  <si>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</si>
  <si>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</si>
  <si>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</si>
  <si>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</si>
  <si>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</si>
  <si>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</si>
  <si>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</si>
  <si>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</si>
  <si>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</si>
  <si>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</si>
  <si>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</si>
  <si>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</si>
  <si>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</si>
  <si>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</si>
  <si>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</si>
  <si>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</si>
  <si>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</si>
  <si>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</si>
  <si>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</si>
  <si>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</si>
  <si>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</si>
  <si>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</si>
  <si>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</si>
  <si>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</si>
  <si>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</si>
  <si>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</si>
  <si>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</si>
  <si>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</si>
  <si>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</si>
  <si>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</si>
  <si>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</si>
  <si>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</si>
  <si>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</si>
  <si>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</si>
  <si>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</si>
  <si>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</si>
  <si>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</si>
  <si>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</si>
  <si>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</si>
  <si>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</si>
  <si>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</si>
  <si>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</si>
  <si>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</si>
  <si>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</si>
  <si>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</si>
  <si>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</si>
  <si>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</si>
  <si>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</si>
  <si>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</si>
  <si>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</si>
  <si>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</si>
  <si>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</si>
  <si>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</si>
  <si>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</si>
  <si>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</si>
  <si>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</si>
  <si>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</si>
  <si>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</si>
  <si>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</si>
  <si>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</si>
  <si>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</si>
  <si>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</si>
  <si>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</si>
  <si>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</si>
  <si>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</si>
  <si>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</si>
  <si>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</si>
  <si>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</si>
  <si>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</si>
  <si>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</si>
  <si>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</si>
  <si>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</si>
  <si>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</si>
  <si>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</si>
  <si>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</si>
  <si>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</si>
  <si>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</si>
  <si>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</si>
  <si>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</si>
  <si>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</si>
  <si>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</si>
  <si>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</si>
  <si>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</si>
  <si>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</si>
  <si>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</si>
  <si>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</si>
  <si>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</si>
  <si>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</si>
  <si>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</si>
  <si>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</si>
  <si>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</si>
  <si>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</si>
  <si>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</si>
  <si>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</si>
  <si>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</si>
  <si>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</si>
  <si>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</si>
  <si>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</si>
  <si>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</si>
  <si>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</si>
  <si>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</si>
  <si>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</si>
  <si>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</si>
  <si>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</si>
  <si>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</si>
  <si>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</si>
  <si>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</si>
  <si>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</si>
  <si>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</si>
  <si>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</si>
  <si>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</si>
  <si>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</si>
  <si>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</si>
  <si>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</si>
  <si>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</si>
  <si>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</si>
  <si>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</si>
  <si>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</si>
  <si>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</si>
  <si>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</si>
  <si>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</si>
  <si>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</si>
  <si>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</si>
  <si>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</si>
  <si>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</si>
  <si>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</si>
  <si>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</si>
  <si>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</si>
  <si>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</si>
  <si>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</si>
  <si>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</si>
  <si>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</si>
  <si>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</si>
  <si>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</si>
  <si>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</si>
  <si>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</si>
  <si>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</si>
  <si>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</si>
  <si>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</si>
  <si>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</si>
  <si>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</si>
  <si>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</si>
  <si>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</si>
  <si>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</si>
  <si>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</si>
  <si>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</si>
  <si>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</si>
  <si>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</si>
  <si>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</si>
  <si>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</si>
  <si>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</si>
  <si>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</si>
  <si>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</si>
  <si>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</si>
  <si>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</si>
  <si>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</si>
  <si>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</si>
  <si>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</si>
  <si>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</si>
  <si>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</si>
  <si>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</si>
  <si>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</si>
  <si>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</si>
  <si>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</si>
  <si>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</si>
  <si>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</si>
  <si>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</si>
  <si>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</si>
  <si>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</si>
  <si>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</si>
  <si>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</si>
  <si>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</si>
  <si>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</si>
  <si>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</si>
  <si>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</si>
  <si>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</si>
  <si>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</si>
  <si>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</si>
  <si>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</si>
  <si>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</si>
  <si>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</si>
  <si>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</si>
  <si>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</si>
  <si>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</si>
  <si>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</si>
  <si>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</si>
  <si>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</si>
  <si>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</si>
  <si>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</si>
  <si>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</si>
  <si>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</si>
  <si>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</si>
  <si>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</si>
  <si>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</si>
  <si>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</si>
  <si>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</si>
  <si>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</si>
  <si>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</si>
  <si>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</si>
  <si>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</si>
  <si>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</si>
  <si>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</si>
  <si>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</si>
  <si>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</si>
  <si>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</si>
  <si>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</si>
  <si>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</si>
  <si>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</si>
  <si>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</si>
  <si>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</si>
  <si>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</si>
  <si>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</si>
  <si>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</si>
  <si>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</si>
  <si>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</si>
  <si>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</si>
  <si>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</si>
  <si>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</si>
  <si>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</si>
  <si>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</si>
  <si>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</si>
  <si>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</si>
  <si>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</si>
  <si>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</si>
  <si>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</si>
  <si>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</si>
  <si>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</si>
  <si>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</si>
  <si>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</si>
  <si>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</si>
  <si>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</si>
  <si>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</si>
  <si>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</si>
  <si>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</si>
  <si>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</si>
  <si>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</si>
  <si>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</si>
  <si>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</si>
  <si>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</si>
  <si>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</si>
  <si>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</si>
  <si>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</si>
  <si>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</si>
  <si>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</si>
  <si>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</si>
  <si>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</si>
  <si>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</si>
  <si>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</si>
  <si>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</si>
  <si>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</si>
  <si>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</si>
  <si>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</si>
  <si>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</si>
  <si>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</si>
  <si>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</si>
  <si>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</si>
  <si>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</si>
  <si>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</si>
  <si>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</si>
  <si>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</si>
  <si>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</si>
  <si>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</si>
  <si>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</si>
  <si>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</si>
  <si>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</si>
  <si>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</si>
  <si>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</si>
  <si>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</si>
  <si>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</si>
  <si>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</si>
  <si>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</si>
  <si>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</si>
  <si>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</si>
  <si>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</si>
  <si>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</si>
  <si>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</si>
  <si>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</si>
  <si>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</si>
  <si>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</si>
  <si>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</si>
  <si>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</si>
  <si>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</si>
  <si>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</si>
  <si>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</si>
  <si>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</si>
  <si>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</si>
  <si>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</si>
  <si>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</si>
  <si>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</si>
  <si>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</si>
  <si>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</si>
  <si>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</si>
  <si>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</si>
  <si>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</si>
  <si>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</si>
  <si>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</si>
  <si>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</si>
  <si>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</si>
  <si>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</si>
  <si>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</si>
  <si>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</si>
  <si>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</si>
  <si>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</si>
  <si>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</si>
  <si>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</si>
  <si>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</si>
  <si>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</si>
  <si>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</si>
  <si>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</si>
  <si>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</si>
  <si>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</si>
  <si>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</si>
  <si>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</si>
  <si>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</si>
  <si>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</si>
  <si>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</si>
  <si>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</si>
  <si>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</si>
  <si>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</si>
  <si>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</si>
  <si>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</si>
  <si>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</si>
  <si>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</si>
  <si>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</si>
  <si>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</si>
  <si>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</si>
  <si>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</si>
  <si>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</si>
  <si>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</si>
  <si>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</si>
  <si>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</si>
  <si>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</si>
  <si>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</si>
  <si>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</si>
  <si>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</si>
  <si>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</si>
  <si>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</si>
  <si>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</si>
  <si>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</si>
  <si>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</si>
  <si>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</si>
  <si>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</si>
  <si>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</si>
  <si>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</si>
  <si>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</si>
  <si>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</si>
  <si>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</si>
  <si>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</si>
  <si>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</si>
  <si>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</si>
  <si>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</si>
  <si>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</si>
  <si>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</si>
  <si>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</si>
  <si>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</si>
  <si>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</si>
  <si>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</si>
  <si>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</si>
  <si>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</si>
  <si>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</si>
  <si>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</si>
  <si>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</si>
  <si>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</si>
  <si>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</si>
  <si>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</si>
  <si>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</si>
  <si>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</si>
  <si>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</si>
  <si>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</si>
  <si>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</si>
  <si>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</si>
  <si>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</si>
  <si>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</si>
  <si>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</si>
  <si>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</si>
  <si>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</si>
  <si>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</si>
  <si>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</si>
  <si>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</si>
  <si>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</si>
  <si>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</si>
  <si>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</si>
  <si>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</si>
  <si>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</si>
  <si>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</si>
  <si>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</si>
  <si>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</si>
  <si>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</si>
  <si>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</si>
  <si>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</si>
  <si>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</si>
  <si>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</si>
  <si>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</si>
  <si>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</si>
  <si>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</si>
  <si>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</si>
  <si>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</si>
  <si>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</si>
  <si>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</si>
  <si>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</si>
  <si>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</si>
  <si>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</si>
  <si>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</si>
  <si>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</si>
  <si>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</si>
  <si>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</si>
  <si>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</si>
  <si>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</si>
  <si>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</si>
  <si>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</si>
  <si>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</si>
  <si>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</si>
  <si>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</si>
  <si>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</si>
  <si>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</si>
  <si>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</si>
  <si>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</si>
  <si>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</si>
  <si>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</si>
  <si>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</si>
  <si>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</si>
  <si>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</si>
  <si>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</si>
  <si>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</si>
  <si>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</si>
  <si>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</si>
  <si>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</si>
  <si>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</si>
  <si>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</si>
  <si>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</si>
  <si>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</si>
  <si>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</si>
  <si>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</si>
  <si>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</si>
  <si>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</si>
  <si>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</si>
  <si>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</si>
  <si>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</si>
  <si>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</si>
  <si>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</si>
  <si>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</si>
  <si>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</si>
  <si>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</si>
  <si>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</si>
  <si>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</si>
  <si>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</si>
  <si>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</si>
  <si>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</si>
  <si>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</si>
  <si>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</si>
  <si>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</si>
  <si>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</si>
  <si>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</si>
  <si>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</si>
  <si>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</si>
  <si>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</si>
  <si>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</si>
  <si>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</si>
  <si>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</si>
  <si>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</si>
  <si>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</si>
  <si>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</si>
  <si>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</si>
  <si>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</si>
  <si>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</si>
  <si>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</si>
  <si>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</si>
  <si>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</si>
  <si>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</si>
  <si>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</si>
  <si>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</si>
  <si>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</si>
  <si>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</si>
  <si>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</si>
  <si>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</si>
  <si>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</si>
  <si>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</si>
  <si>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</si>
  <si>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</si>
  <si>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</si>
  <si>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</si>
  <si>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</si>
  <si>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</si>
  <si>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</si>
  <si>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</si>
  <si>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</si>
  <si>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</si>
  <si>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</si>
  <si>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</si>
  <si>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</si>
  <si>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</si>
  <si>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</si>
  <si>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</si>
  <si>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</si>
  <si>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</si>
  <si>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</si>
  <si>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</si>
  <si>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</si>
  <si>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</si>
  <si>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</si>
  <si>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</si>
  <si>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</si>
  <si>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</si>
  <si>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</si>
  <si>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</si>
  <si>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</si>
  <si>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</si>
  <si>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</si>
  <si>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</si>
  <si>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</si>
  <si>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</si>
  <si>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</si>
  <si>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</si>
  <si>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</si>
  <si>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</si>
  <si>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</si>
  <si>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</si>
  <si>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</si>
  <si>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</si>
  <si>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</si>
  <si>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</si>
  <si>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</si>
  <si>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</si>
  <si>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</si>
  <si>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</si>
  <si>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</si>
  <si>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</si>
  <si>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</si>
  <si>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</si>
  <si>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</si>
  <si>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</si>
  <si>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</si>
  <si>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</si>
  <si>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</si>
  <si>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</si>
  <si>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</si>
  <si>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</si>
  <si>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</si>
  <si>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</si>
  <si>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</si>
  <si>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</si>
  <si>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</si>
  <si>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</si>
  <si>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</si>
  <si>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</si>
  <si>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</si>
  <si>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</si>
  <si>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</si>
  <si>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</si>
  <si>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</si>
  <si>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</si>
  <si>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</si>
  <si>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</si>
  <si>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</si>
  <si>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</si>
  <si>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</si>
  <si>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</si>
  <si>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</si>
  <si>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</si>
  <si>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</si>
  <si>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</si>
  <si>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</si>
  <si>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</si>
  <si>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</si>
  <si>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</si>
  <si>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</si>
  <si>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</si>
  <si>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</si>
  <si>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</si>
  <si>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</si>
  <si>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</si>
  <si>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</si>
  <si>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</si>
  <si>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</si>
  <si>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</si>
  <si>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</si>
  <si>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</si>
  <si>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</si>
  <si>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</si>
  <si>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</si>
  <si>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</si>
  <si>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</si>
  <si>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</si>
  <si>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</si>
  <si>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</si>
  <si>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</si>
  <si>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</si>
  <si>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</si>
  <si>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</si>
  <si>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</si>
  <si>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</si>
  <si>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</si>
  <si>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</si>
  <si>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</si>
  <si>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</si>
  <si>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</si>
  <si>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</si>
  <si>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</si>
  <si>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</si>
  <si>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</si>
  <si>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</si>
  <si>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</si>
  <si>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</si>
  <si>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</si>
  <si>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</si>
  <si>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</si>
  <si>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</si>
  <si>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</si>
  <si>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</si>
  <si>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</si>
  <si>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</si>
  <si>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</si>
  <si>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</si>
  <si>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</si>
  <si>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</si>
  <si>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</si>
  <si>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</si>
  <si>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</si>
  <si>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</si>
  <si>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</si>
  <si>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</si>
  <si>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</si>
  <si>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</si>
  <si>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</si>
  <si>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</si>
  <si>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</si>
  <si>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</si>
  <si>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</si>
  <si>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</si>
  <si>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</si>
  <si>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</si>
  <si>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</si>
  <si>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</si>
  <si>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</si>
  <si>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</si>
  <si>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</si>
  <si>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</si>
  <si>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</si>
  <si>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</si>
  <si>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</si>
  <si>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</si>
  <si>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</si>
  <si>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</si>
  <si>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</si>
  <si>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</si>
  <si>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</si>
  <si>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</si>
  <si>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</si>
  <si>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</si>
  <si>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</si>
  <si>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</si>
  <si>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</si>
  <si>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</si>
  <si>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</si>
  <si>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</si>
  <si>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</si>
  <si>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</si>
  <si>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</si>
  <si>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</si>
  <si>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</si>
  <si>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</si>
  <si>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</si>
  <si>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</si>
  <si>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</si>
  <si>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</si>
  <si>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</si>
  <si>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</si>
  <si>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</si>
  <si>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</si>
  <si>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</si>
  <si>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</si>
  <si>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</si>
  <si>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</si>
  <si>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</si>
  <si>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</si>
  <si>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</si>
  <si>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</si>
  <si>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</si>
  <si>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</si>
  <si>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</si>
  <si>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</si>
  <si>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</si>
  <si>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</si>
  <si>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</si>
  <si>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</si>
  <si>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</si>
  <si>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</si>
  <si>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</si>
  <si>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</si>
  <si>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</si>
  <si>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</si>
  <si>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</si>
  <si>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</si>
  <si>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</si>
  <si>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</si>
  <si>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</si>
  <si>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</si>
  <si>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</si>
  <si>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</si>
  <si>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</si>
  <si>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</si>
  <si>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</si>
  <si>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</si>
  <si>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</si>
  <si>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</si>
  <si>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</si>
  <si>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</si>
  <si>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</si>
  <si>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</si>
  <si>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</si>
  <si>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</si>
  <si>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</si>
  <si>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</si>
  <si>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</si>
  <si>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</si>
  <si>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</si>
  <si>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</si>
  <si>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</si>
  <si>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</si>
  <si>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</si>
  <si>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</si>
  <si>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</si>
  <si>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</si>
  <si>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</si>
  <si>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</si>
  <si>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</si>
  <si>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</si>
  <si>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</si>
  <si>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</si>
  <si>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</si>
  <si>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</si>
  <si>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</si>
  <si>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</si>
  <si>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</si>
  <si>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</si>
  <si>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</si>
  <si>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</si>
  <si>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</si>
  <si>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</si>
  <si>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</si>
  <si>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</si>
  <si>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</si>
  <si>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</si>
  <si>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</si>
  <si>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</si>
  <si>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</si>
  <si>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</si>
  <si>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</si>
  <si>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</si>
  <si>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</si>
  <si>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</si>
  <si>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</si>
  <si>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</si>
  <si>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</si>
  <si>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</si>
  <si>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</si>
  <si>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</si>
  <si>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</si>
  <si>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</si>
  <si>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</si>
  <si>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</si>
  <si>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</si>
  <si>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</si>
  <si>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</si>
  <si>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</si>
  <si>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</si>
  <si>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</si>
  <si>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</si>
  <si>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</si>
  <si>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</si>
  <si>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</si>
  <si>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</si>
  <si>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</si>
  <si>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</si>
  <si>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</si>
  <si>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</si>
  <si>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</si>
  <si>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</si>
  <si>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</si>
  <si>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</si>
  <si>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</si>
  <si>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</si>
  <si>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</si>
  <si>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</si>
  <si>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</si>
  <si>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</si>
  <si>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</si>
  <si>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</si>
  <si>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</si>
  <si>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</si>
  <si>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</si>
  <si>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</si>
  <si>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</si>
  <si>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</si>
  <si>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</si>
  <si>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</si>
  <si>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</si>
  <si>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</si>
  <si>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</si>
  <si>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</si>
  <si>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</si>
  <si>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</si>
  <si>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</si>
  <si>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</si>
  <si>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</si>
  <si>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</si>
  <si>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</si>
  <si>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</si>
  <si>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</si>
  <si>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</si>
  <si>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</si>
  <si>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</si>
  <si>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</si>
  <si>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</si>
  <si>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</si>
  <si>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</si>
  <si>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</si>
  <si>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</si>
  <si>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</si>
  <si>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</si>
  <si>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</si>
  <si>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</si>
  <si>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</si>
  <si>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</si>
  <si>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</si>
  <si>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</si>
  <si>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</si>
  <si>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</si>
  <si>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</si>
  <si>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</si>
  <si>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</si>
  <si>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</si>
  <si>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</si>
  <si>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</si>
  <si>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</si>
  <si>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</si>
  <si>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</si>
  <si>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</si>
  <si>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</si>
  <si>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</si>
  <si>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</si>
  <si>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</si>
  <si>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</si>
  <si>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</si>
  <si>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</si>
  <si>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</si>
  <si>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</si>
  <si>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</si>
  <si>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</si>
  <si>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</si>
  <si>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</si>
  <si>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</si>
  <si>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</si>
  <si>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</si>
  <si>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</si>
  <si>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</si>
  <si>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</si>
  <si>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</si>
  <si>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</si>
  <si>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</si>
  <si>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</si>
  <si>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</si>
  <si>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</si>
  <si>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</si>
  <si>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</si>
  <si>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</si>
  <si>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</si>
  <si>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</si>
  <si>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</si>
  <si>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</si>
  <si>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</si>
  <si>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</si>
  <si>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</si>
  <si>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</si>
  <si>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</si>
  <si>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</si>
  <si>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</si>
  <si>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</si>
  <si>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</si>
  <si>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</si>
  <si>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</si>
  <si>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</si>
  <si>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</si>
  <si>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</si>
  <si>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</si>
  <si>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</si>
  <si>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</si>
  <si>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</si>
  <si>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</si>
  <si>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</si>
  <si>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</si>
  <si>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</si>
  <si>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</si>
  <si>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</si>
  <si>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</si>
  <si>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</si>
  <si>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</si>
  <si>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</si>
  <si>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</si>
  <si>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</si>
  <si>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</si>
  <si>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</si>
  <si>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</si>
  <si>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</si>
  <si>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</si>
  <si>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</si>
  <si>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</si>
  <si>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</si>
  <si>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</si>
  <si>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</si>
  <si>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</si>
  <si>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</si>
  <si>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</si>
  <si>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</si>
  <si>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</si>
  <si>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</si>
  <si>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</si>
  <si>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</si>
  <si>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</si>
  <si>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</si>
  <si>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</si>
  <si>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</si>
  <si>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</si>
  <si>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</si>
  <si>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</si>
  <si>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</si>
  <si>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</si>
  <si>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</si>
  <si>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</si>
  <si>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</si>
  <si>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</si>
  <si>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</si>
  <si>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</si>
  <si>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</si>
  <si>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</si>
  <si>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</si>
  <si>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</si>
  <si>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</si>
  <si>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</si>
  <si>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</si>
  <si>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</si>
  <si>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</si>
  <si>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</si>
  <si>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</si>
  <si>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</si>
  <si>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</si>
  <si>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</si>
  <si>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</si>
  <si>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</si>
  <si>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</si>
  <si>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</si>
  <si>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</si>
  <si>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</si>
  <si>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</si>
  <si>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</si>
  <si>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</si>
  <si>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</si>
  <si>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</si>
  <si>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</si>
  <si>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</si>
  <si>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</si>
  <si>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</si>
  <si>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</si>
  <si>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</si>
  <si>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</si>
  <si>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</si>
  <si>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</si>
  <si>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</si>
  <si>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</si>
  <si>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</si>
  <si>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</si>
  <si>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</si>
  <si>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</si>
  <si>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</si>
  <si>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</si>
  <si>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</si>
  <si>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</si>
  <si>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</si>
  <si>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</si>
  <si>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</si>
  <si>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</si>
  <si>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</si>
  <si>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</si>
  <si>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</si>
  <si>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</si>
  <si>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</si>
  <si>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</si>
  <si>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</si>
  <si>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</si>
  <si>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</si>
  <si>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</si>
  <si>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</si>
  <si>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</si>
  <si>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</si>
  <si>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</si>
  <si>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</si>
  <si>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</si>
  <si>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</si>
  <si>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</si>
  <si>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</si>
  <si>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</si>
  <si>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</si>
  <si>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</si>
  <si>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</si>
  <si>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</si>
  <si>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</si>
  <si>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</si>
  <si>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</si>
  <si>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</si>
  <si>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</si>
  <si>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</si>
  <si>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</si>
  <si>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</si>
  <si>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</si>
  <si>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</si>
  <si>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</si>
  <si>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</si>
  <si>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</si>
  <si>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</si>
  <si>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</si>
  <si>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</si>
  <si>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</si>
  <si>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</si>
  <si>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</si>
  <si>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</si>
  <si>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</si>
  <si>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</si>
  <si>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</si>
  <si>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</si>
  <si>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</si>
  <si>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</si>
  <si>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</si>
  <si>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</si>
  <si>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</si>
  <si>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</si>
  <si>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</si>
  <si>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</si>
  <si>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</si>
  <si>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</si>
  <si>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</si>
  <si>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</si>
  <si>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</si>
  <si>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</si>
  <si>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</si>
  <si>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</si>
  <si>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</si>
  <si>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</si>
  <si>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</si>
  <si>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</si>
  <si>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</si>
  <si>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</si>
  <si>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</si>
  <si>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</si>
  <si>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</si>
  <si>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</si>
  <si>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</si>
  <si>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</si>
  <si>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</si>
  <si>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</si>
  <si>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</si>
  <si>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</si>
  <si>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</si>
  <si>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</si>
  <si>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</si>
  <si>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</si>
  <si>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</si>
  <si>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</si>
  <si>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</si>
  <si>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</si>
  <si>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</si>
  <si>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</si>
  <si>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</si>
  <si>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</si>
  <si>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</si>
  <si>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</si>
  <si>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</si>
  <si>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</si>
  <si>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</si>
  <si>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</si>
  <si>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</si>
  <si>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</si>
  <si>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</si>
  <si>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</si>
  <si>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</si>
  <si>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</si>
  <si>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</si>
  <si>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</si>
  <si>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</si>
  <si>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</si>
  <si>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</si>
  <si>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</si>
  <si>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</si>
  <si>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</si>
  <si>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</si>
  <si>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</si>
  <si>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</si>
  <si>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</si>
  <si>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</si>
  <si>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</si>
  <si>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</si>
  <si>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</si>
  <si>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</si>
  <si>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</si>
  <si>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</si>
  <si>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</si>
  <si>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</si>
  <si>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</si>
  <si>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</si>
  <si>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</si>
  <si>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</si>
  <si>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</si>
  <si>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</si>
  <si>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</si>
  <si>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</si>
  <si>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</si>
  <si>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</si>
  <si>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</si>
  <si>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</si>
  <si>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</si>
  <si>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</si>
  <si>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</si>
  <si>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</si>
  <si>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</si>
  <si>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</si>
  <si>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</si>
  <si>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</si>
  <si>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</si>
  <si>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</si>
  <si>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</si>
  <si>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</si>
  <si>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</si>
  <si>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</si>
  <si>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</si>
  <si>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</si>
  <si>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</si>
  <si>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</si>
  <si>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</si>
  <si>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</si>
  <si>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</si>
  <si>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</si>
  <si>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</si>
  <si>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</si>
  <si>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</si>
  <si>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</si>
  <si>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</si>
  <si>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</si>
  <si>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</si>
  <si>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</si>
  <si>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</si>
  <si>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</si>
  <si>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</si>
  <si>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</si>
  <si>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</si>
  <si>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</si>
  <si>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</si>
  <si>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</si>
  <si>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</si>
  <si>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</si>
  <si>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</si>
  <si>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</si>
  <si>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</si>
  <si>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</si>
  <si>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</si>
  <si>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</si>
  <si>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</si>
  <si>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</si>
  <si>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</si>
  <si>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</si>
  <si>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</si>
  <si>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</si>
  <si>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</si>
  <si>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</si>
  <si>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</si>
  <si>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</si>
  <si>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</si>
  <si>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</si>
  <si>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</si>
  <si>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</si>
  <si>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</si>
  <si>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</si>
  <si>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</si>
  <si>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</si>
  <si>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</si>
  <si>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</si>
  <si>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</si>
  <si>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</si>
  <si>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</si>
  <si>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</si>
  <si>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</si>
  <si>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</si>
  <si>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</si>
  <si>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</si>
  <si>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</si>
  <si>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</si>
  <si>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</si>
  <si>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</si>
  <si>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</si>
  <si>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</si>
  <si>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</si>
  <si>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</si>
  <si>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</si>
  <si>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</si>
  <si>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</si>
  <si>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</si>
  <si>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</si>
  <si>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</si>
  <si>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</si>
  <si>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</si>
  <si>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</si>
  <si>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</si>
  <si>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</si>
  <si>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</si>
  <si>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</si>
  <si>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</si>
  <si>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</si>
  <si>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</si>
  <si>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</si>
  <si>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</si>
  <si>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</si>
  <si>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</si>
  <si>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</si>
  <si>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</si>
  <si>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</si>
  <si>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</si>
  <si>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</si>
  <si>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</si>
  <si>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</si>
  <si>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</si>
  <si>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</si>
  <si>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</si>
  <si>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</si>
  <si>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</si>
  <si>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</si>
  <si>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</si>
  <si>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</si>
  <si>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</si>
  <si>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</si>
  <si>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</si>
  <si>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</si>
  <si>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</si>
  <si>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</si>
  <si>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</si>
  <si>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</si>
  <si>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</si>
  <si>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</si>
  <si>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</si>
  <si>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</si>
  <si>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</si>
  <si>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</si>
  <si>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</si>
  <si>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</si>
  <si>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</si>
  <si>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</si>
  <si>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</si>
  <si>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</si>
  <si>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</si>
  <si>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</si>
  <si>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</si>
  <si>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</si>
  <si>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</si>
  <si>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</si>
  <si>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</si>
  <si>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</si>
  <si>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</si>
  <si>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</si>
  <si>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</si>
  <si>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</si>
  <si>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</si>
  <si>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</si>
  <si>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</si>
  <si>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</si>
  <si>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</si>
  <si>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</si>
  <si>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</si>
  <si>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</si>
  <si>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</si>
  <si>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</si>
  <si>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</si>
  <si>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</si>
  <si>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</si>
  <si>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</si>
  <si>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</si>
  <si>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</si>
  <si>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</si>
  <si>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</si>
  <si>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</si>
  <si>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</si>
  <si>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</si>
  <si>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</si>
  <si>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</si>
  <si>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</si>
  <si>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</si>
  <si>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</si>
  <si>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</si>
  <si>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</si>
  <si>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</si>
  <si>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</si>
  <si>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</si>
  <si>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</si>
  <si>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</si>
  <si>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</si>
  <si>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</si>
  <si>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</si>
  <si>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</si>
  <si>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</si>
  <si>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</si>
  <si>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</si>
  <si>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</si>
  <si>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</si>
  <si>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</si>
  <si>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</si>
  <si>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</si>
  <si>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</si>
  <si>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</si>
  <si>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</si>
  <si>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</si>
  <si>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</si>
  <si>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</si>
  <si>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</si>
  <si>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</si>
  <si>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</si>
  <si>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</si>
  <si>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</si>
  <si>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</si>
  <si>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</si>
  <si>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</si>
  <si>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</si>
  <si>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</si>
  <si>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</si>
  <si>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</si>
  <si>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</si>
  <si>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</si>
  <si>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</si>
  <si>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</si>
  <si>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</si>
  <si>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</si>
  <si>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</si>
  <si>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</si>
  <si>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</si>
  <si>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</si>
  <si>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</si>
  <si>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</si>
  <si>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</si>
  <si>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</si>
  <si>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</si>
  <si>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</si>
  <si>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</si>
  <si>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</si>
  <si>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</si>
  <si>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</si>
  <si>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</si>
  <si>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</si>
  <si>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</si>
  <si>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</si>
  <si>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</si>
  <si>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</si>
  <si>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</si>
  <si>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</si>
  <si>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</si>
  <si>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</si>
  <si>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</si>
  <si>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</si>
  <si>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</si>
  <si>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</si>
  <si>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</si>
  <si>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</si>
  <si>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</si>
  <si>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</si>
  <si>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</si>
  <si>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</si>
  <si>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</si>
  <si>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</si>
  <si>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</si>
  <si>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</si>
  <si>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</si>
  <si>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</si>
  <si>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</si>
  <si>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</si>
  <si>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</si>
  <si>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</si>
  <si>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</si>
  <si>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</si>
  <si>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</si>
  <si>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</si>
  <si>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</si>
  <si>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</si>
  <si>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</si>
  <si>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</si>
  <si>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</si>
  <si>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</si>
  <si>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</si>
  <si>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</si>
  <si>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</si>
  <si>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</si>
  <si>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</si>
  <si>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</si>
  <si>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</si>
  <si>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</si>
  <si>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</si>
  <si>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</si>
  <si>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</si>
  <si>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</si>
  <si>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</si>
  <si>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</si>
  <si>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</si>
  <si>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</si>
  <si>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</si>
  <si>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</si>
  <si>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</si>
  <si>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</si>
  <si>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</si>
  <si>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</si>
  <si>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</si>
  <si>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</si>
  <si>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</si>
  <si>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</si>
  <si>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</si>
  <si>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</si>
  <si>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</si>
  <si>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</si>
  <si>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</si>
  <si>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</si>
  <si>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</si>
  <si>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</si>
  <si>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</si>
  <si>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</si>
  <si>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</si>
  <si>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</si>
  <si>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</si>
  <si>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</si>
  <si>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</si>
  <si>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</si>
  <si>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</si>
  <si>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</si>
  <si>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</si>
  <si>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</si>
  <si>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</si>
  <si>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</si>
  <si>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</si>
  <si>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</si>
  <si>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</si>
  <si>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</si>
  <si>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</si>
  <si>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</si>
  <si>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</si>
  <si>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</si>
  <si>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</si>
  <si>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</si>
  <si>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</si>
  <si>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</si>
  <si>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</si>
  <si>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</si>
  <si>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</si>
  <si>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</si>
  <si>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</si>
  <si>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</si>
  <si>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</si>
  <si>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</si>
  <si>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</si>
  <si>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</si>
  <si>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</si>
  <si>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</si>
  <si>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</si>
  <si>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</si>
  <si>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</si>
  <si>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</si>
  <si>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</si>
  <si>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</si>
  <si>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</si>
  <si>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</si>
  <si>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</si>
  <si>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</si>
  <si>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</si>
  <si>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</si>
  <si>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</si>
  <si>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</si>
  <si>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</si>
  <si>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</si>
  <si>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</si>
  <si>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</si>
  <si>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</si>
  <si>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</si>
  <si>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</si>
  <si>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</si>
  <si>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</si>
  <si>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</si>
  <si>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</si>
  <si>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</si>
  <si>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</si>
  <si>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</si>
  <si>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</si>
  <si>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</si>
  <si>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</si>
  <si>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</si>
  <si>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</si>
  <si>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</si>
  <si>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</si>
  <si>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</si>
  <si>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</si>
  <si>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</si>
  <si>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</si>
  <si>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</si>
  <si>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</si>
  <si>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</si>
  <si>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</si>
  <si>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</si>
  <si>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</si>
  <si>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</si>
  <si>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</si>
  <si>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</si>
  <si>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</si>
  <si>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</si>
  <si>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</si>
  <si>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</si>
  <si>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</si>
  <si>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</si>
  <si>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</si>
  <si>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</si>
  <si>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</si>
  <si>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</si>
  <si>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</si>
  <si>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</si>
  <si>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</si>
  <si>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</si>
  <si>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</si>
  <si>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</si>
  <si>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</si>
  <si>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</si>
  <si>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</si>
  <si>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</si>
  <si>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</si>
  <si>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</si>
  <si>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</si>
  <si>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</si>
  <si>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</si>
  <si>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</si>
  <si>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</si>
  <si>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</si>
  <si>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</si>
  <si>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</si>
  <si>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</si>
  <si>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</si>
  <si>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</si>
  <si>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</si>
  <si>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</si>
  <si>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</si>
  <si>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</si>
  <si>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</si>
  <si>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</si>
  <si>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</si>
  <si>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</si>
  <si>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</si>
  <si>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</si>
  <si>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</si>
  <si>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</si>
  <si>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</si>
  <si>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</si>
  <si>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</si>
  <si>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</si>
  <si>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</si>
  <si>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</si>
  <si>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</si>
  <si>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</si>
  <si>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</si>
  <si>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</si>
  <si>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</si>
  <si>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</si>
  <si>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</si>
  <si>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</si>
  <si>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</si>
  <si>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</si>
  <si>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</si>
  <si>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</si>
  <si>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</si>
  <si>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</si>
  <si>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</si>
  <si>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</si>
  <si>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</si>
  <si>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</si>
  <si>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</si>
  <si>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</si>
  <si>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</si>
  <si>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</si>
  <si>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</si>
  <si>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</si>
  <si>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</si>
  <si>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</si>
  <si>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</si>
  <si>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</si>
  <si>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</si>
  <si>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</si>
  <si>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</si>
  <si>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</si>
  <si>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</si>
  <si>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</si>
  <si>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</si>
  <si>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</si>
  <si>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</si>
  <si>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</si>
  <si>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</si>
  <si>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</si>
  <si>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</si>
  <si>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</si>
  <si>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</si>
  <si>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</si>
  <si>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</si>
  <si>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</si>
  <si>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</si>
  <si>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</si>
  <si>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</si>
  <si>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</si>
  <si>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</si>
  <si>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</si>
  <si>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</si>
  <si>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</si>
  <si>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</si>
  <si>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</si>
  <si>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</si>
  <si>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</si>
  <si>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</si>
  <si>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</si>
  <si>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</si>
  <si>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</si>
  <si>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</si>
  <si>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</si>
  <si>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</si>
  <si>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</si>
  <si>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</si>
  <si>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</si>
  <si>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</si>
  <si>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</si>
  <si>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</si>
  <si>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</si>
  <si>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</si>
  <si>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</si>
  <si>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</si>
  <si>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</si>
  <si>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</si>
  <si>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</si>
  <si>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</si>
  <si>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</si>
  <si>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</si>
  <si>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</si>
  <si>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</si>
  <si>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</si>
  <si>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</si>
  <si>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</si>
  <si>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</si>
  <si>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</si>
  <si>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</si>
  <si>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</si>
  <si>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</si>
  <si>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</si>
  <si>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</si>
  <si>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</si>
  <si>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</si>
  <si>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</si>
  <si>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</si>
  <si>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</si>
  <si>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</si>
  <si>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</si>
  <si>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</si>
  <si>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</si>
  <si>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</si>
  <si>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</si>
  <si>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</si>
  <si>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</si>
  <si>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</si>
  <si>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</si>
  <si>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</si>
  <si>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</si>
  <si>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</si>
  <si>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</si>
  <si>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</si>
  <si>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</si>
  <si>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</si>
  <si>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</si>
  <si>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</si>
  <si>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</si>
  <si>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</si>
  <si>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</si>
  <si>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</si>
  <si>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</si>
  <si>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</si>
  <si>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</si>
  <si>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</si>
  <si>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</si>
  <si>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</si>
  <si>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</si>
  <si>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</si>
  <si>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</si>
  <si>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</si>
  <si>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</si>
  <si>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</si>
  <si>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</si>
  <si>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</si>
  <si>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</si>
  <si>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</si>
  <si>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</si>
  <si>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</si>
  <si>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</si>
  <si>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</si>
  <si>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</si>
  <si>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</si>
  <si>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</si>
  <si>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</si>
  <si>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</si>
  <si>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</si>
  <si>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</si>
  <si>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</si>
  <si>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</si>
  <si>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</si>
  <si>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</si>
  <si>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</si>
  <si>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</si>
  <si>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</si>
  <si>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</si>
  <si>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</si>
  <si>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</si>
  <si>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</si>
  <si>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</si>
  <si>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</si>
  <si>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</si>
  <si>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</si>
  <si>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</si>
  <si>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</si>
  <si>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</si>
  <si>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</si>
  <si>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</si>
  <si>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</si>
  <si>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</si>
  <si>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</si>
  <si>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</si>
  <si>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</si>
  <si>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</si>
  <si>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</si>
  <si>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</si>
  <si>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</si>
  <si>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</si>
  <si>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</si>
  <si>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</si>
  <si>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</si>
  <si>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</si>
  <si>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</si>
  <si>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</si>
  <si>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</si>
  <si>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</si>
  <si>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</si>
  <si>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</si>
  <si>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</si>
  <si>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</si>
  <si>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</si>
  <si>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</si>
  <si>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</si>
  <si>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</si>
  <si>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</si>
  <si>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</si>
  <si>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</si>
  <si>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</si>
  <si>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</si>
  <si>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</si>
  <si>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</si>
  <si>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</si>
  <si>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</si>
  <si>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</si>
  <si>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</si>
  <si>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</si>
  <si>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</si>
  <si>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</si>
  <si>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</si>
  <si>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</si>
  <si>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</si>
  <si>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</si>
  <si>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</si>
  <si>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</si>
  <si>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</si>
  <si>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</si>
  <si>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</si>
  <si>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</si>
  <si>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</si>
  <si>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</si>
  <si>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</si>
  <si>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</si>
  <si>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</si>
  <si>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</si>
  <si>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</si>
  <si>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</si>
  <si>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</si>
  <si>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</si>
  <si>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</si>
  <si>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</si>
  <si>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</si>
  <si>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</si>
  <si>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</si>
  <si>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</si>
  <si>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</si>
  <si>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</si>
  <si>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</si>
  <si>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</si>
  <si>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</si>
  <si>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</si>
  <si>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</si>
  <si>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</si>
  <si>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</si>
  <si>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</si>
  <si>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</si>
  <si>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</si>
  <si>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</si>
  <si>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</si>
  <si>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</si>
  <si>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</si>
  <si>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</si>
  <si>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</si>
  <si>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</si>
  <si>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</si>
  <si>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</si>
  <si>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</si>
  <si>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</si>
  <si>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</si>
  <si>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</si>
  <si>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</si>
  <si>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</si>
  <si>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</si>
  <si>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</si>
  <si>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</si>
  <si>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</si>
  <si>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</si>
  <si>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</si>
  <si>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</si>
  <si>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</si>
  <si>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</si>
  <si>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</si>
  <si>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</si>
  <si>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</si>
  <si>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</si>
  <si>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</si>
  <si>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</si>
  <si>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</si>
  <si>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</si>
  <si>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</si>
  <si>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</si>
  <si>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</si>
  <si>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</si>
  <si>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</si>
  <si>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</si>
  <si>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</si>
  <si>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</si>
  <si>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</si>
  <si>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</si>
  <si>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</si>
  <si>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</si>
  <si>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</si>
  <si>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</si>
  <si>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</si>
  <si>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</si>
  <si>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</si>
  <si>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</si>
  <si>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</si>
  <si>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</si>
  <si>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</si>
  <si>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</si>
  <si>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</si>
  <si>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</si>
  <si>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</si>
  <si>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</si>
  <si>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</si>
  <si>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</si>
  <si>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</si>
  <si>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</si>
  <si>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</si>
  <si>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</si>
  <si>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</si>
  <si>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</si>
  <si>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</si>
  <si>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</si>
  <si>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</si>
  <si>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</si>
  <si>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</si>
  <si>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</si>
  <si>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</si>
  <si>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</si>
  <si>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</si>
  <si>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</si>
  <si>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</si>
  <si>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</si>
  <si>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</si>
  <si>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</si>
  <si>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</si>
  <si>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</si>
  <si>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</si>
  <si>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</si>
  <si>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</si>
  <si>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</si>
  <si>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</si>
  <si>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</si>
  <si>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</si>
  <si>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</si>
  <si>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</si>
  <si>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</si>
  <si>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</si>
  <si>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</si>
  <si>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</si>
  <si>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</si>
  <si>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</si>
  <si>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</si>
  <si>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</si>
  <si>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</si>
  <si>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</si>
  <si>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</si>
  <si>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</si>
  <si>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</si>
  <si>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</si>
  <si>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</si>
  <si>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</si>
  <si>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</si>
  <si>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</si>
  <si>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</si>
  <si>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</si>
  <si>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</si>
  <si>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</si>
  <si>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</si>
  <si>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</si>
  <si>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</si>
  <si>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</si>
  <si>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</si>
  <si>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</si>
  <si>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</si>
  <si>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</si>
  <si>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</si>
  <si>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</si>
  <si>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</si>
  <si>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</si>
  <si>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</si>
  <si>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</si>
  <si>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</si>
  <si>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</si>
  <si>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</si>
  <si>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</si>
  <si>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</si>
  <si>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</si>
  <si>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</si>
  <si>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</si>
  <si>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</si>
  <si>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</si>
  <si>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</si>
  <si>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</si>
  <si>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</si>
  <si>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</si>
  <si>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</si>
  <si>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</si>
  <si>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</si>
  <si>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</si>
  <si>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</si>
  <si>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</si>
  <si>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</si>
  <si>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</si>
  <si>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</si>
  <si>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</si>
  <si>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</si>
  <si>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</si>
  <si>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</si>
  <si>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</si>
  <si>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</si>
  <si>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</si>
  <si>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</si>
  <si>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</si>
  <si>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</si>
  <si>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</si>
  <si>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</si>
  <si>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</si>
  <si>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</si>
  <si>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</si>
  <si>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</si>
  <si>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</si>
  <si>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</si>
  <si>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</si>
  <si>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</si>
  <si>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</si>
  <si>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</si>
  <si>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</si>
  <si>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</si>
  <si>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</si>
  <si>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</si>
  <si>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</si>
  <si>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</si>
  <si>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</si>
  <si>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</si>
  <si>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</si>
  <si>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</si>
  <si>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</si>
  <si>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</si>
  <si>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</si>
  <si>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</si>
  <si>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</si>
  <si>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</si>
  <si>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</si>
  <si>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</si>
  <si>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</si>
  <si>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</si>
  <si>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</si>
  <si>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</si>
  <si>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</si>
  <si>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</si>
  <si>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</si>
  <si>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</si>
  <si>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</si>
  <si>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</si>
  <si>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</si>
  <si>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</si>
  <si>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</si>
  <si>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</si>
  <si>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</si>
  <si>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</si>
  <si>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</si>
  <si>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</si>
  <si>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</si>
  <si>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</si>
  <si>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</si>
  <si>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</si>
  <si>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</si>
  <si>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</si>
  <si>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</si>
  <si>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</si>
  <si>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</si>
  <si>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</si>
  <si>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</si>
  <si>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</si>
  <si>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</si>
  <si>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</si>
  <si>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</si>
  <si>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</si>
  <si>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</si>
  <si>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</si>
  <si>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</si>
  <si>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</si>
  <si>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</si>
  <si>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</si>
  <si>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</si>
  <si>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</si>
  <si>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</si>
  <si>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</si>
  <si>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</si>
  <si>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</si>
  <si>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</si>
  <si>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</si>
  <si>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</si>
  <si>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</si>
  <si>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</si>
  <si>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</si>
  <si>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</si>
  <si>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</si>
  <si>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</si>
  <si>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</si>
  <si>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</si>
  <si>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</si>
  <si>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</si>
  <si>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</si>
  <si>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</si>
  <si>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</si>
  <si>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</si>
  <si>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</si>
  <si>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</si>
  <si>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</si>
  <si>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</si>
  <si>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</si>
  <si>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</si>
  <si>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</si>
  <si>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</si>
  <si>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</si>
  <si>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</si>
  <si>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</si>
  <si>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</si>
  <si>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</si>
  <si>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</si>
  <si>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</si>
  <si>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</si>
  <si>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</si>
  <si>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</si>
  <si>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</si>
  <si>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</si>
  <si>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</si>
  <si>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</si>
  <si>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</si>
  <si>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</si>
  <si>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</si>
  <si>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</si>
  <si>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</si>
  <si>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</si>
  <si>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</si>
  <si>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</si>
  <si>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</si>
  <si>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</si>
  <si>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</si>
  <si>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</si>
  <si>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</si>
  <si>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</si>
  <si>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</si>
  <si>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</si>
  <si>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</si>
  <si>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</si>
  <si>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</si>
  <si>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</si>
  <si>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</si>
  <si>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</si>
  <si>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</si>
  <si>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</si>
  <si>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</si>
  <si>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</si>
  <si>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</si>
  <si>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</si>
  <si>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</si>
  <si>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</si>
  <si>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</si>
  <si>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</si>
  <si>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</si>
  <si>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</si>
  <si>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</si>
  <si>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</si>
  <si>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</si>
  <si>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</si>
  <si>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</si>
  <si>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</si>
  <si>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</si>
  <si>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</si>
  <si>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</si>
  <si>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</si>
  <si>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</si>
  <si>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</si>
  <si>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</si>
  <si>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</si>
  <si>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</si>
  <si>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</si>
  <si>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</si>
  <si>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</si>
  <si>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</si>
  <si>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</si>
  <si>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</si>
  <si>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</si>
  <si>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</si>
  <si>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</si>
  <si>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</si>
  <si>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</si>
  <si>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</si>
  <si>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</si>
  <si>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</si>
  <si>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</si>
  <si>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</si>
  <si>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</si>
  <si>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</si>
  <si>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</si>
  <si>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</si>
  <si>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</si>
  <si>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</si>
  <si>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</si>
  <si>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</si>
  <si>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</si>
  <si>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</si>
  <si>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</si>
  <si>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</si>
  <si>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</si>
  <si>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</si>
  <si>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</si>
  <si>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</si>
  <si>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</si>
  <si>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</si>
  <si>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</si>
  <si>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</si>
  <si>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</si>
  <si>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</si>
  <si>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</si>
  <si>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</si>
  <si>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</si>
  <si>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</si>
  <si>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</si>
  <si>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</si>
  <si>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</si>
  <si>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</si>
  <si>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</si>
  <si>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</si>
  <si>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</si>
  <si>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</si>
  <si>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</si>
  <si>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</si>
  <si>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</si>
  <si>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</si>
  <si>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</si>
  <si>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</si>
  <si>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</si>
  <si>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</si>
  <si>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</si>
  <si>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</si>
  <si>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</si>
  <si>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</si>
  <si>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</si>
  <si>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</si>
  <si>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</si>
  <si>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</si>
  <si>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</si>
  <si>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</si>
  <si>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</si>
  <si>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</si>
  <si>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</si>
  <si>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</si>
  <si>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</si>
  <si>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</si>
  <si>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</si>
  <si>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</si>
  <si>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</si>
  <si>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</si>
  <si>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</si>
  <si>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</si>
  <si>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</si>
  <si>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</si>
  <si>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</si>
  <si>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</si>
  <si>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</si>
  <si>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</si>
  <si>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</si>
  <si>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</si>
  <si>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</si>
  <si>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</si>
  <si>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</si>
  <si>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</si>
  <si>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</si>
  <si>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</si>
  <si>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</si>
  <si>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</si>
  <si>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</si>
  <si>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</si>
  <si>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</si>
  <si>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</si>
  <si>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</si>
  <si>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</si>
  <si>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</si>
  <si>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</si>
  <si>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</si>
  <si>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</si>
  <si>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</si>
  <si>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</si>
  <si>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</si>
  <si>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</si>
  <si>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</si>
  <si>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</si>
  <si>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</si>
  <si>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</si>
  <si>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</si>
  <si>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</si>
  <si>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</si>
  <si>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</si>
  <si>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</si>
  <si>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</si>
  <si>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</si>
  <si>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</si>
  <si>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</si>
  <si>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</si>
  <si>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</si>
  <si>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</si>
  <si>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</si>
  <si>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</si>
  <si>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</si>
  <si>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</si>
  <si>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</si>
  <si>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</si>
  <si>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</si>
  <si>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</si>
  <si>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</si>
  <si>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</si>
  <si>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</si>
  <si>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</si>
  <si>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</si>
  <si>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</si>
  <si>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</si>
  <si>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</si>
  <si>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</si>
  <si>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</si>
  <si>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</si>
  <si>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</si>
  <si>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</si>
  <si>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</si>
  <si>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</si>
  <si>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</si>
  <si>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</si>
  <si>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</si>
  <si>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</si>
  <si>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</si>
  <si>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</si>
  <si>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</si>
  <si>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</si>
  <si>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</si>
  <si>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</si>
  <si>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</si>
  <si>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</si>
  <si>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</si>
  <si>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</si>
  <si>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</si>
  <si>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</si>
  <si>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</si>
  <si>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</si>
  <si>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</si>
  <si>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</si>
  <si>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</si>
  <si>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</si>
  <si>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</si>
  <si>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</si>
  <si>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</si>
  <si>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</si>
  <si>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</si>
  <si>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</si>
  <si>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</si>
  <si>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</si>
  <si>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</si>
  <si>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</si>
  <si>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</si>
  <si>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</si>
  <si>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</si>
  <si>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</si>
  <si>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</si>
  <si>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</si>
  <si>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</si>
  <si>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</si>
  <si>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</si>
  <si>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</si>
  <si>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</si>
  <si>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</si>
  <si>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</si>
  <si>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</si>
  <si>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</si>
  <si>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</si>
  <si>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</si>
  <si>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</si>
  <si>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</si>
  <si>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</si>
  <si>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</si>
  <si>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</si>
  <si>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</si>
  <si>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</si>
  <si>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</si>
  <si>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</si>
  <si>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</si>
  <si>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</si>
  <si>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</si>
  <si>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</si>
  <si>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</si>
  <si>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</si>
  <si>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</si>
  <si>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</si>
  <si>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</si>
  <si>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</si>
  <si>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</si>
  <si>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</si>
  <si>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</si>
  <si>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</si>
  <si>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</si>
  <si>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</si>
  <si>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</si>
  <si>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</si>
  <si>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</si>
  <si>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</si>
  <si>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</si>
  <si>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</si>
  <si>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</si>
  <si>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</si>
  <si>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</si>
  <si>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</si>
  <si>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</si>
  <si>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</si>
  <si>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</si>
  <si>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</si>
  <si>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</si>
  <si>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</si>
  <si>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</si>
  <si>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</si>
  <si>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</si>
  <si>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</si>
  <si>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</si>
  <si>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</si>
  <si>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</si>
  <si>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</si>
  <si>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</si>
  <si>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</si>
  <si>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</si>
  <si>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</si>
  <si>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</si>
  <si>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</si>
  <si>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</si>
  <si>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</si>
  <si>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</si>
  <si>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</si>
  <si>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</si>
  <si>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</si>
  <si>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</si>
  <si>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</si>
  <si>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</si>
  <si>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</si>
  <si>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</si>
  <si>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</si>
  <si>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</si>
  <si>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</si>
  <si>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</si>
  <si>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</si>
  <si>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</si>
  <si>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</si>
  <si>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</si>
  <si>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</si>
  <si>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</si>
  <si>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</si>
  <si>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</si>
  <si>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</si>
  <si>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</si>
  <si>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</si>
  <si>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</si>
  <si>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</si>
  <si>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</si>
  <si>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</si>
  <si>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</si>
  <si>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</si>
  <si>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</si>
  <si>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</si>
  <si>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</si>
  <si>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</si>
  <si>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</si>
  <si>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</si>
  <si>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</si>
  <si>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</si>
  <si>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</si>
  <si>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</si>
  <si>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</si>
  <si>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</si>
  <si>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</si>
  <si>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</si>
  <si>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</si>
  <si>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</si>
  <si>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</si>
  <si>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</si>
  <si>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</si>
  <si>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</si>
  <si>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</si>
  <si>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</si>
  <si>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</si>
  <si>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</si>
  <si>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</si>
  <si>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</si>
  <si>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</si>
  <si>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</si>
  <si>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</si>
  <si>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</si>
  <si>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</si>
  <si>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</si>
  <si>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</si>
  <si>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</si>
  <si>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</si>
  <si>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</si>
  <si>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</si>
  <si>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</si>
  <si>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</si>
  <si>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</si>
  <si>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</si>
  <si>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</si>
  <si>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</si>
  <si>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</si>
  <si>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</si>
  <si>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</si>
  <si>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</si>
  <si>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</si>
  <si>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</si>
  <si>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</si>
  <si>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</si>
  <si>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</si>
  <si>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</si>
  <si>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</si>
  <si>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</si>
  <si>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</si>
  <si>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</si>
  <si>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</si>
  <si>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</si>
  <si>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</si>
  <si>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</si>
  <si>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</si>
  <si>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</si>
  <si>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</si>
  <si>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</si>
  <si>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</si>
  <si>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</si>
  <si>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</si>
  <si>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</si>
  <si>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</si>
  <si>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</si>
  <si>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</si>
  <si>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</si>
  <si>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</si>
  <si>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</si>
  <si>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</si>
  <si>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</si>
  <si>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</si>
  <si>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</si>
  <si>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</si>
  <si>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</si>
  <si>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</si>
  <si>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</si>
  <si>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</si>
  <si>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</si>
  <si>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</si>
  <si>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</si>
  <si>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</si>
  <si>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</si>
  <si>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</si>
  <si>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</si>
  <si>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</si>
  <si>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</si>
  <si>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</si>
  <si>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</si>
  <si>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</si>
  <si>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</si>
  <si>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</si>
  <si>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</si>
  <si>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</si>
  <si>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</si>
  <si>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</si>
  <si>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</si>
  <si>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</si>
  <si>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</si>
  <si>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</si>
  <si>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</si>
  <si>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</si>
  <si>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</si>
  <si>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</si>
  <si>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</si>
  <si>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</si>
  <si>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</si>
  <si>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</si>
  <si>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</si>
  <si>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</si>
  <si>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</si>
  <si>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</si>
  <si>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</si>
  <si>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</si>
  <si>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</si>
  <si>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</si>
  <si>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</si>
  <si>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</si>
  <si>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</si>
  <si>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</si>
  <si>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</si>
  <si>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</si>
  <si>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</si>
  <si>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</si>
  <si>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</si>
  <si>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</si>
  <si>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</si>
  <si>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</si>
  <si>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</si>
  <si>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</si>
  <si>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</si>
  <si>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</si>
  <si>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</si>
  <si>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</si>
  <si>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</si>
  <si>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</si>
  <si>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</si>
  <si>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</si>
  <si>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</si>
  <si>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</si>
  <si>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</si>
  <si>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</si>
  <si>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</si>
  <si>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</si>
  <si>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</si>
  <si>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</si>
  <si>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</si>
  <si>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</si>
  <si>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</si>
  <si>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</si>
  <si>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</si>
  <si>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</si>
  <si>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</si>
  <si>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</si>
  <si>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</si>
  <si>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</si>
  <si>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</si>
  <si>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</si>
  <si>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</si>
  <si>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</si>
  <si>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</si>
  <si>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</si>
  <si>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</si>
  <si>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</si>
  <si>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</si>
  <si>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</si>
  <si>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</si>
  <si>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</si>
  <si>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</si>
  <si>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</si>
  <si>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</si>
  <si>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</si>
  <si>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</si>
  <si>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</si>
  <si>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</si>
  <si>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</si>
  <si>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</si>
  <si>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</si>
  <si>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</si>
  <si>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</si>
  <si>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</si>
  <si>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</si>
  <si>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</si>
  <si>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</si>
  <si>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</si>
  <si>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</si>
  <si>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</si>
  <si>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</si>
  <si>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</si>
  <si>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</si>
  <si>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</si>
  <si>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</si>
  <si>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</si>
  <si>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</si>
  <si>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</si>
  <si>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</si>
  <si>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</si>
  <si>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</si>
  <si>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</si>
  <si>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</si>
  <si>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</si>
  <si>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</si>
  <si>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</si>
  <si>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</si>
  <si>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</si>
  <si>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</si>
  <si>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</si>
  <si>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</si>
  <si>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</si>
  <si>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</si>
  <si>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</si>
  <si>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</si>
  <si>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</si>
  <si>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</si>
  <si>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</si>
  <si>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</si>
  <si>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</si>
  <si>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</si>
  <si>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</si>
  <si>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</si>
  <si>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</si>
  <si>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</si>
  <si>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</si>
  <si>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</si>
  <si>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</si>
  <si>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</si>
  <si>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</si>
  <si>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</si>
  <si>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</si>
  <si>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</si>
  <si>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</si>
  <si>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</si>
  <si>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</si>
  <si>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</si>
  <si>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</si>
  <si>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</si>
  <si>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</si>
  <si>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</si>
  <si>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</si>
  <si>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</si>
  <si>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</si>
  <si>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</si>
  <si>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</si>
  <si>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</si>
  <si>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</si>
  <si>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</si>
  <si>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</si>
  <si>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</si>
  <si>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</si>
  <si>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</si>
  <si>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</si>
  <si>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</si>
  <si>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</si>
  <si>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</si>
  <si>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</si>
  <si>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</si>
  <si>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</si>
  <si>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</si>
  <si>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</si>
  <si>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</si>
  <si>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</si>
  <si>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</si>
  <si>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</si>
  <si>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</si>
  <si>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</si>
  <si>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</si>
  <si>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</si>
  <si>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</si>
  <si>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</si>
  <si>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</si>
  <si>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</si>
  <si>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</si>
  <si>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</si>
  <si>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</si>
  <si>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</si>
  <si>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</si>
  <si>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</si>
  <si>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</si>
  <si>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</si>
  <si>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</si>
  <si>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</si>
  <si>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</si>
  <si>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</si>
  <si>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</si>
  <si>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</si>
  <si>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</si>
  <si>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</si>
  <si>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</si>
  <si>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</si>
  <si>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</si>
  <si>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</si>
  <si>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</si>
  <si>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</si>
  <si>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</si>
  <si>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</si>
  <si>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</si>
  <si>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</si>
  <si>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</si>
  <si>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</si>
  <si>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</si>
  <si>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</si>
  <si>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</si>
  <si>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</si>
  <si>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</si>
  <si>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</si>
  <si>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</si>
  <si>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</si>
  <si>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</si>
  <si>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</si>
  <si>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</si>
  <si>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</si>
  <si>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</si>
  <si>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</si>
  <si>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</si>
  <si>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</si>
  <si>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</si>
  <si>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</si>
  <si>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</si>
  <si>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</si>
  <si>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</si>
  <si>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</si>
  <si>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</si>
  <si>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</si>
  <si>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</si>
  <si>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</si>
  <si>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</si>
  <si>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</si>
  <si>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</si>
  <si>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</si>
  <si>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</si>
  <si>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</si>
  <si>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</si>
  <si>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</si>
  <si>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</si>
  <si>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</si>
  <si>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</si>
  <si>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</si>
  <si>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</si>
  <si>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</si>
  <si>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</si>
  <si>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</si>
  <si>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</si>
  <si>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</si>
  <si>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</si>
  <si>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</si>
  <si>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</si>
  <si>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</si>
  <si>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</si>
  <si>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</si>
  <si>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</si>
  <si>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</si>
  <si>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</si>
  <si>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</si>
  <si>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</si>
  <si>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</si>
  <si>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</si>
  <si>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</si>
  <si>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</si>
  <si>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</si>
  <si>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</si>
  <si>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</si>
  <si>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</si>
  <si>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</si>
  <si>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</si>
  <si>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</si>
  <si>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</si>
  <si>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</si>
  <si>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</si>
  <si>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</si>
  <si>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</si>
  <si>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</si>
  <si>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</si>
  <si>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</si>
  <si>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</si>
  <si>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</si>
  <si>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</si>
  <si>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</si>
  <si>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</si>
  <si>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</si>
  <si>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</si>
  <si>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</si>
  <si>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</si>
  <si>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</si>
  <si>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</si>
  <si>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</si>
  <si>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</si>
  <si>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</si>
  <si>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</si>
  <si>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</si>
  <si>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</si>
  <si>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</si>
  <si>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</si>
  <si>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</si>
  <si>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</si>
  <si>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</si>
  <si>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</si>
  <si>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</si>
  <si>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</si>
  <si>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</si>
  <si>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</si>
  <si>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</si>
  <si>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</si>
  <si>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</si>
  <si>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</si>
  <si>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</si>
  <si>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</si>
  <si>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</si>
  <si>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</si>
  <si>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</si>
  <si>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</si>
  <si>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</si>
  <si>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</si>
  <si>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</si>
  <si>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</si>
  <si>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</si>
  <si>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</si>
  <si>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</si>
  <si>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</si>
  <si>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</si>
  <si>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</si>
  <si>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</si>
  <si>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</si>
  <si>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</si>
  <si>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</si>
  <si>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</si>
  <si>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</si>
  <si>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</si>
  <si>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</si>
  <si>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</si>
  <si>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</si>
  <si>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</si>
  <si>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</si>
  <si>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</si>
  <si>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</si>
  <si>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</si>
  <si>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</si>
  <si>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</si>
  <si>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</si>
  <si>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</si>
  <si>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</si>
  <si>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</si>
  <si>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</si>
  <si>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</si>
  <si>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</si>
  <si>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</si>
  <si>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</si>
  <si>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</si>
  <si>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</si>
  <si>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</si>
  <si>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</si>
  <si>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</si>
  <si>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</si>
  <si>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</si>
  <si>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</si>
  <si>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</si>
  <si>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</si>
  <si>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</si>
  <si>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</si>
  <si>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</si>
  <si>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</si>
  <si>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</si>
  <si>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</si>
  <si>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</si>
  <si>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</si>
  <si>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</si>
  <si>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</si>
  <si>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</si>
  <si>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</si>
  <si>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</si>
  <si>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</si>
  <si>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</si>
  <si>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</si>
  <si>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</si>
  <si>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</si>
  <si>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</si>
  <si>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</si>
  <si>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</si>
  <si>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</si>
  <si>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</si>
  <si>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</si>
  <si>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</si>
  <si>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</si>
  <si>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</si>
  <si>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</si>
  <si>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</si>
  <si>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</si>
  <si>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</si>
  <si>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</si>
  <si>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</si>
  <si>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</si>
  <si>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</si>
  <si>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</si>
  <si>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</si>
  <si>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</si>
  <si>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</si>
  <si>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</si>
  <si>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</si>
  <si>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</si>
  <si>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</si>
  <si>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</si>
  <si>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</si>
  <si>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</si>
  <si>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</si>
  <si>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</si>
  <si>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</si>
  <si>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</si>
  <si>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</si>
  <si>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</si>
  <si>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</si>
  <si>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</si>
  <si>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</si>
  <si>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</si>
  <si>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</si>
  <si>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</si>
  <si>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</si>
  <si>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</si>
  <si>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</si>
  <si>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</si>
  <si>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</si>
  <si>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</si>
  <si>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</si>
  <si>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</si>
  <si>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</si>
  <si>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</si>
  <si>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</si>
  <si>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</si>
  <si>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</si>
  <si>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</si>
  <si>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</si>
  <si>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</si>
  <si>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</si>
  <si>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</si>
  <si>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</si>
  <si>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</si>
  <si>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</si>
  <si>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</si>
  <si>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</si>
  <si>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</si>
  <si>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</si>
  <si>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</si>
  <si>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</si>
  <si>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</si>
  <si>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</si>
  <si>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</si>
  <si>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</si>
  <si>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</si>
  <si>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</si>
  <si>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</si>
  <si>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</si>
  <si>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</si>
  <si>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</si>
  <si>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</si>
  <si>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</si>
  <si>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</si>
  <si>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</si>
  <si>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</si>
  <si>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</si>
  <si>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</si>
  <si>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</si>
  <si>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</si>
  <si>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</si>
  <si>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</si>
  <si>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</si>
  <si>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</si>
  <si>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</si>
  <si>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</si>
  <si>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</si>
  <si>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</si>
  <si>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</si>
  <si>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</si>
  <si>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</si>
  <si>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</si>
  <si>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</si>
  <si>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</si>
  <si>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</si>
  <si>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</si>
  <si>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</si>
  <si>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</si>
  <si>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</si>
  <si>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</si>
  <si>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</si>
  <si>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</si>
  <si>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</si>
  <si>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</si>
  <si>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</si>
  <si>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</si>
  <si>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</si>
  <si>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</si>
  <si>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</si>
  <si>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</si>
  <si>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</si>
  <si>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</si>
  <si>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</si>
  <si>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</si>
  <si>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</si>
  <si>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</si>
  <si>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</si>
  <si>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</si>
  <si>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</si>
  <si>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</si>
  <si>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</si>
  <si>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</si>
  <si>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</si>
  <si>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</si>
  <si>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</si>
  <si>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</si>
  <si>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</si>
  <si>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</si>
  <si>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</si>
  <si>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</si>
  <si>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</si>
  <si>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</si>
  <si>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</si>
  <si>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</si>
  <si>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</si>
  <si>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</si>
  <si>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</si>
  <si>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</si>
  <si>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</si>
  <si>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</si>
  <si>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</si>
  <si>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</si>
  <si>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</si>
  <si>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</si>
  <si>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</si>
  <si>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</si>
  <si>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</si>
  <si>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</si>
  <si>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</si>
  <si>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</si>
  <si>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</si>
  <si>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</si>
  <si>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</si>
  <si>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</si>
  <si>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</si>
  <si>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</si>
  <si>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</si>
  <si>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</si>
  <si>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</si>
  <si>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</si>
  <si>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</si>
  <si>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</si>
  <si>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</si>
  <si>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</si>
  <si>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</si>
  <si>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</si>
  <si>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</si>
  <si>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</si>
  <si>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</si>
  <si>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</si>
  <si>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</si>
  <si>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</si>
  <si>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</si>
  <si>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</si>
  <si>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</si>
  <si>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</si>
  <si>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</si>
  <si>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</si>
  <si>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</si>
  <si>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</si>
  <si>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</si>
  <si>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</si>
  <si>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</si>
  <si>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</si>
  <si>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</si>
  <si>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</si>
  <si>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</si>
  <si>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</si>
  <si>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</si>
  <si>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</si>
  <si>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</si>
  <si>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</si>
  <si>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</si>
  <si>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</si>
  <si>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</si>
  <si>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</si>
  <si>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</si>
  <si>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</si>
  <si>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</si>
  <si>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</si>
  <si>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</si>
  <si>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</si>
  <si>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</si>
  <si>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</si>
  <si>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</si>
  <si>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</si>
  <si>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</si>
  <si>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</si>
  <si>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</si>
  <si>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</si>
  <si>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</si>
  <si>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</si>
  <si>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</si>
  <si>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</si>
  <si>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</si>
  <si>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</si>
  <si>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</si>
  <si>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</si>
  <si>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</si>
  <si>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</si>
  <si>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</si>
  <si>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</si>
  <si>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</si>
  <si>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</si>
  <si>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</si>
  <si>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</si>
  <si>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</si>
  <si>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</si>
  <si>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</si>
  <si>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</si>
  <si>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</si>
  <si>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</si>
  <si>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</si>
  <si>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</si>
  <si>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</si>
  <si>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</si>
  <si>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</si>
  <si>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</si>
  <si>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</si>
  <si>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</si>
  <si>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</si>
  <si>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</si>
  <si>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</si>
  <si>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</si>
  <si>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</si>
  <si>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</si>
  <si>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</si>
  <si>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</si>
  <si>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</si>
  <si>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</si>
  <si>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</si>
  <si>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</si>
  <si>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</si>
  <si>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</si>
  <si>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</si>
  <si>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</si>
  <si>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</si>
  <si>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</si>
  <si>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</si>
  <si>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</si>
  <si>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</si>
  <si>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</si>
  <si>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</si>
  <si>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</si>
  <si>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</si>
  <si>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</si>
  <si>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</si>
  <si>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</si>
  <si>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</si>
  <si>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</si>
  <si>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</si>
  <si>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</si>
  <si>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</si>
  <si>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</si>
  <si>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</si>
  <si>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</si>
  <si>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</si>
  <si>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</si>
  <si>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</si>
  <si>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</si>
  <si>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</si>
  <si>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</si>
  <si>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</si>
  <si>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</si>
  <si>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</si>
  <si>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</si>
  <si>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</si>
  <si>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</si>
  <si>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</si>
  <si>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</si>
  <si>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</si>
  <si>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</si>
  <si>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</si>
  <si>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</si>
  <si>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</si>
  <si>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</si>
  <si>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</si>
  <si>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</si>
  <si>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</si>
  <si>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</si>
  <si>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</si>
  <si>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</si>
  <si>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</si>
  <si>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</si>
  <si>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</si>
  <si>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</si>
  <si>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</si>
  <si>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</si>
  <si>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</si>
  <si>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</si>
  <si>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</si>
  <si>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</si>
  <si>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</si>
  <si>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</si>
  <si>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</si>
  <si>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</si>
  <si>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</si>
  <si>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</si>
  <si>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</si>
  <si>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</si>
  <si>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</si>
  <si>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</si>
  <si>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</si>
  <si>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</si>
  <si>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</si>
  <si>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</si>
  <si>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</si>
  <si>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</si>
  <si>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</si>
  <si>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</si>
  <si>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</si>
  <si>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</si>
  <si>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</si>
  <si>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</si>
  <si>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</si>
  <si>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</si>
  <si>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</si>
  <si>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</si>
  <si>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</si>
  <si>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</si>
  <si>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</si>
  <si>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</si>
  <si>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</si>
  <si>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</si>
  <si>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</si>
  <si>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</si>
  <si>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</si>
  <si>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</si>
  <si>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</si>
  <si>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</si>
  <si>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</si>
  <si>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</si>
  <si>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</si>
  <si>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</si>
  <si>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</si>
  <si>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</si>
  <si>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</si>
  <si>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</si>
  <si>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</si>
  <si>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</si>
  <si>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</si>
  <si>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</si>
  <si>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</si>
  <si>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</si>
  <si>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</si>
  <si>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</si>
  <si>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</si>
  <si>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</si>
  <si>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</si>
  <si>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</si>
  <si>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</si>
  <si>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</si>
  <si>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</si>
  <si>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</si>
  <si>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</si>
  <si>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</si>
  <si>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</si>
  <si>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</si>
  <si>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</si>
  <si>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</si>
  <si>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</si>
  <si>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</si>
  <si>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</si>
  <si>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</si>
  <si>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</si>
  <si>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</si>
  <si>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</si>
  <si>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</si>
  <si>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</si>
  <si>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</si>
  <si>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</si>
  <si>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</si>
  <si>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</si>
  <si>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</si>
  <si>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</si>
  <si>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</si>
  <si>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</si>
  <si>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</si>
  <si>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</si>
  <si>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</si>
  <si>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</si>
  <si>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</si>
  <si>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</si>
  <si>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</si>
  <si>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</si>
  <si>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</si>
  <si>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</si>
  <si>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</si>
  <si>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</si>
  <si>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</si>
  <si>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</si>
  <si>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</si>
  <si>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</si>
  <si>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</si>
  <si>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</si>
  <si>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</si>
  <si>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</si>
  <si>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</si>
  <si>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</si>
  <si>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</si>
  <si>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</si>
  <si>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</si>
  <si>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</si>
  <si>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</si>
  <si>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</si>
  <si>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</si>
  <si>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</si>
  <si>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</si>
  <si>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</si>
  <si>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</si>
  <si>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</si>
  <si>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</si>
  <si>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</si>
  <si>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</si>
  <si>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</si>
  <si>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</si>
  <si>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</si>
  <si>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</si>
  <si>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</si>
  <si>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</si>
  <si>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</si>
  <si>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</si>
  <si>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</si>
  <si>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</si>
  <si>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</si>
  <si>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</si>
  <si>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</si>
  <si>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</si>
  <si>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</si>
  <si>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</si>
  <si>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</si>
  <si>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</si>
  <si>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</si>
  <si>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</si>
  <si>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</si>
  <si>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</si>
  <si>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</si>
  <si>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</si>
  <si>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</si>
  <si>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</si>
  <si>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</si>
  <si>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</si>
  <si>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</si>
  <si>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</si>
  <si>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</si>
  <si>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</si>
  <si>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</si>
  <si>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</si>
  <si>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</si>
  <si>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</si>
  <si>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</si>
  <si>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</si>
  <si>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</si>
  <si>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</si>
  <si>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</si>
  <si>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</si>
  <si>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</si>
  <si>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</si>
  <si>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</si>
  <si>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</si>
  <si>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</si>
  <si>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</si>
  <si>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</si>
  <si>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</si>
  <si>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</si>
  <si>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</si>
  <si>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</si>
  <si>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</si>
  <si>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</si>
  <si>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</si>
  <si>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</si>
  <si>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</si>
  <si>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</si>
  <si>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</si>
  <si>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</si>
  <si>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</si>
  <si>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</si>
  <si>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</si>
  <si>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</si>
  <si>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</si>
  <si>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</si>
  <si>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</si>
  <si>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</si>
  <si>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</si>
  <si>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</si>
  <si>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</si>
  <si>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</si>
  <si>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</si>
  <si>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</si>
  <si>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</si>
  <si>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</si>
  <si>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</si>
  <si>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</si>
  <si>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</si>
  <si>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</si>
  <si>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</si>
  <si>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</si>
  <si>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</si>
  <si>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</si>
  <si>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</si>
  <si>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</si>
  <si>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</si>
  <si>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</si>
  <si>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</si>
  <si>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</si>
  <si>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</si>
  <si>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</si>
  <si>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</si>
  <si>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</si>
  <si>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</si>
  <si>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</si>
  <si>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</si>
  <si>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</si>
  <si>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</si>
  <si>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</si>
  <si>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</si>
  <si>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</si>
  <si>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</si>
  <si>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</si>
  <si>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</si>
  <si>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</si>
  <si>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</si>
  <si>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</si>
  <si>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</si>
  <si>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</si>
  <si>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</si>
  <si>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</si>
  <si>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</si>
  <si>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</si>
  <si>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</si>
  <si>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</si>
  <si>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</si>
  <si>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</si>
  <si>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</si>
  <si>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</si>
  <si>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</si>
  <si>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</si>
  <si>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</si>
  <si>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</si>
  <si>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</si>
  <si>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</si>
  <si>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</si>
  <si>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</si>
  <si>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</si>
  <si>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</si>
  <si>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</si>
  <si>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</si>
  <si>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</si>
  <si>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</si>
  <si>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</si>
  <si>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</si>
  <si>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</si>
  <si>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</si>
  <si>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</si>
  <si>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</si>
  <si>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</si>
  <si>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</si>
  <si>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</si>
  <si>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</si>
  <si>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</si>
  <si>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</si>
  <si>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</si>
  <si>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</si>
  <si>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</si>
  <si>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</si>
  <si>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</si>
  <si>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</si>
  <si>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</si>
  <si>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</si>
  <si>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</si>
  <si>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</si>
  <si>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</si>
  <si>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</si>
  <si>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</si>
  <si>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</si>
  <si>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</si>
  <si>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</si>
  <si>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</si>
  <si>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</si>
  <si>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</si>
  <si>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</si>
  <si>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</si>
  <si>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</si>
  <si>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</si>
  <si>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</si>
  <si>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</si>
  <si>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</si>
  <si>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</si>
  <si>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</si>
  <si>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</si>
  <si>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</si>
  <si>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</si>
  <si>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</si>
  <si>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</si>
  <si>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</si>
  <si>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</si>
  <si>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</si>
  <si>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</si>
  <si>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</si>
  <si>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</si>
  <si>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</si>
  <si>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</si>
  <si>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</si>
  <si>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</si>
  <si>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</si>
  <si>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</si>
  <si>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</si>
  <si>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</si>
  <si>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</si>
  <si>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</si>
  <si>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</si>
  <si>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</si>
  <si>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</si>
  <si>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</si>
  <si>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</si>
  <si>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</si>
  <si>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</si>
  <si>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</si>
  <si>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</si>
  <si>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</si>
  <si>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</si>
  <si>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</si>
  <si>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</si>
  <si>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</si>
  <si>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</si>
  <si>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</si>
  <si>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</si>
  <si>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</si>
  <si>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</si>
  <si>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</si>
  <si>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</si>
  <si>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</si>
  <si>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</si>
  <si>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</si>
  <si>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</si>
  <si>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</si>
  <si>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</si>
  <si>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</si>
  <si>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</si>
  <si>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</si>
  <si>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</si>
  <si>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</si>
  <si>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</si>
  <si>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</si>
  <si>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</si>
  <si>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</si>
  <si>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</si>
  <si>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</si>
  <si>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</si>
  <si>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</si>
  <si>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</si>
  <si>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</si>
  <si>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</si>
  <si>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</si>
  <si>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</si>
  <si>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</si>
  <si>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</si>
  <si>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</si>
  <si>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</si>
  <si>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</si>
  <si>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</si>
  <si>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</si>
  <si>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</si>
  <si>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</si>
  <si>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</si>
  <si>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</si>
  <si>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</si>
  <si>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</si>
  <si>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</si>
  <si>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</si>
  <si>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</si>
  <si>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</si>
  <si>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</si>
  <si>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</si>
  <si>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</si>
  <si>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</si>
  <si>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</si>
  <si>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</si>
  <si>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</si>
  <si>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</si>
  <si>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</si>
  <si>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</si>
  <si>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</si>
  <si>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</si>
  <si>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</si>
  <si>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</si>
  <si>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</si>
  <si>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</si>
  <si>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</si>
  <si>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</si>
  <si>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</si>
  <si>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</si>
  <si>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</si>
  <si>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</si>
  <si>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</si>
  <si>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</si>
  <si>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</si>
  <si>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</si>
  <si>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</si>
  <si>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</si>
  <si>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</si>
  <si>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</si>
  <si>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</si>
  <si>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</si>
  <si>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</si>
  <si>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</si>
  <si>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</si>
  <si>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</si>
  <si>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</si>
  <si>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</si>
  <si>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</si>
  <si>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</si>
  <si>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</si>
  <si>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</si>
  <si>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</si>
  <si>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</si>
  <si>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</si>
  <si>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</si>
  <si>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</si>
  <si>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</si>
  <si>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</si>
  <si>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</si>
  <si>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</si>
  <si>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</si>
  <si>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</si>
  <si>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</si>
  <si>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</si>
  <si>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</si>
  <si>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</si>
  <si>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</si>
  <si>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</si>
  <si>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</si>
  <si>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</si>
  <si>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</si>
  <si>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</si>
  <si>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</si>
  <si>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</si>
  <si>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</si>
  <si>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</si>
  <si>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</si>
  <si>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</si>
  <si>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</si>
  <si>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</si>
  <si>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</si>
  <si>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</si>
  <si>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</si>
  <si>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</si>
  <si>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</si>
  <si>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</si>
  <si>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</si>
  <si>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</si>
  <si>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</si>
  <si>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</si>
  <si>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</si>
  <si>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</si>
  <si>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</si>
  <si>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</si>
  <si>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</si>
  <si>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</si>
  <si>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</si>
  <si>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</si>
  <si>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</si>
  <si>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</si>
  <si>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</si>
  <si>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</si>
  <si>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</si>
  <si>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</si>
  <si>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</si>
  <si>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</si>
  <si>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</si>
  <si>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</si>
  <si>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</si>
  <si>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</si>
  <si>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</si>
  <si>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</si>
  <si>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</si>
  <si>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</si>
  <si>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</si>
  <si>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</si>
  <si>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</si>
  <si>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</si>
  <si>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</si>
  <si>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</si>
  <si>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</si>
  <si>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</si>
  <si>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</si>
  <si>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</si>
  <si>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</si>
  <si>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</si>
  <si>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</si>
  <si>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</si>
  <si>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</si>
  <si>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</si>
  <si>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</si>
  <si>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</si>
  <si>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</si>
  <si>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</si>
  <si>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</si>
  <si>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</si>
  <si>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</si>
  <si>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</si>
  <si>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</si>
  <si>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</si>
  <si>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</si>
  <si>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</si>
  <si>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</si>
  <si>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</si>
  <si>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</si>
  <si>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</si>
  <si>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</si>
  <si>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</si>
  <si>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</si>
  <si>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</si>
  <si>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</si>
  <si>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</si>
  <si>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</si>
  <si>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</si>
  <si>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</si>
  <si>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</si>
  <si>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</si>
  <si>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</si>
  <si>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</si>
  <si>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</si>
  <si>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</si>
  <si>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</si>
  <si>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</si>
  <si>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</si>
  <si>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</si>
  <si>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</si>
  <si>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</si>
  <si>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</si>
  <si>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</si>
  <si>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</si>
  <si>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</si>
  <si>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</si>
  <si>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</si>
  <si>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</si>
  <si>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</si>
  <si>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</si>
  <si>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</si>
  <si>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</si>
  <si>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</si>
  <si>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</si>
  <si>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</si>
  <si>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</si>
  <si>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</si>
  <si>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</si>
  <si>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</si>
  <si>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</si>
  <si>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</si>
  <si>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</si>
  <si>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</si>
  <si>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</si>
  <si>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</si>
  <si>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</si>
  <si>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</si>
  <si>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</si>
  <si>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</si>
  <si>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</si>
  <si>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</si>
  <si>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</si>
  <si>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</si>
  <si>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</si>
  <si>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</si>
  <si>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</si>
  <si>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</si>
  <si>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</si>
  <si>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</si>
  <si>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</si>
  <si>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</si>
  <si>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</si>
  <si>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</si>
  <si>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</si>
  <si>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</si>
  <si>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</si>
  <si>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</si>
  <si>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</si>
  <si>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</si>
  <si>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</si>
  <si>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</si>
  <si>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</si>
  <si>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</si>
  <si>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</si>
  <si>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</si>
  <si>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</si>
  <si>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</si>
  <si>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</si>
  <si>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</si>
  <si>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</si>
  <si>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</si>
  <si>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</si>
  <si>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</si>
  <si>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</si>
  <si>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</si>
  <si>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</si>
  <si>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</si>
  <si>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</si>
  <si>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</si>
  <si>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</si>
  <si>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</si>
  <si>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</si>
  <si>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</si>
  <si>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</si>
  <si>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</si>
  <si>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</si>
  <si>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</si>
  <si>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</si>
  <si>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</si>
  <si>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</si>
  <si>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</si>
  <si>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</si>
  <si>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</si>
  <si>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</si>
  <si>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</si>
  <si>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</si>
  <si>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</si>
  <si>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</si>
  <si>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</si>
  <si>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</si>
  <si>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</si>
  <si>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</si>
  <si>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</si>
  <si>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</si>
  <si>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</si>
  <si>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</si>
  <si>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</si>
  <si>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</si>
  <si>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</si>
  <si>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</si>
  <si>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</si>
  <si>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</si>
  <si>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</si>
  <si>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</si>
  <si>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</si>
  <si>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</si>
  <si>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</si>
  <si>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</si>
  <si>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</si>
  <si>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</si>
  <si>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</si>
  <si>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</si>
  <si>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</si>
  <si>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</si>
  <si>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</si>
  <si>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</si>
  <si>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</si>
  <si>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</si>
  <si>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</si>
  <si>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</si>
  <si>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</si>
  <si>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</si>
  <si>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</si>
  <si>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</si>
  <si>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</si>
  <si>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</si>
  <si>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</si>
  <si>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</si>
  <si>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</si>
  <si>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</si>
  <si>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</si>
  <si>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</si>
  <si>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</si>
  <si>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</si>
  <si>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</si>
  <si>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</si>
  <si>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</si>
  <si>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</si>
  <si>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</si>
  <si>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</si>
  <si>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</si>
  <si>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</si>
  <si>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</si>
  <si>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</si>
  <si>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</si>
  <si>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</si>
  <si>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</si>
  <si>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</si>
  <si>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</si>
  <si>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</si>
  <si>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</si>
  <si>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</si>
  <si>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</si>
  <si>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</si>
  <si>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</si>
  <si>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</si>
  <si>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</si>
  <si>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</si>
  <si>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</si>
  <si>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</si>
  <si>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</si>
  <si>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</si>
  <si>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</si>
  <si>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</si>
  <si>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</si>
  <si>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</si>
  <si>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</si>
  <si>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</si>
  <si>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</si>
  <si>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</si>
  <si>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</si>
  <si>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</si>
  <si>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</si>
  <si>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</si>
  <si>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</si>
  <si>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</si>
  <si>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</si>
  <si>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</si>
  <si>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</si>
  <si>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</si>
  <si>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</si>
  <si>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</si>
  <si>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</si>
  <si>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</si>
  <si>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</si>
  <si>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</si>
  <si>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</si>
  <si>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</si>
  <si>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</si>
  <si>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</si>
  <si>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</si>
  <si>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</si>
  <si>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</si>
  <si>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</si>
  <si>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</si>
  <si>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</si>
  <si>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</si>
  <si>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</si>
  <si>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</si>
  <si>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</si>
  <si>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</si>
  <si>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</si>
  <si>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</si>
  <si>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</si>
  <si>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</si>
  <si>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</si>
  <si>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</si>
  <si>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</si>
  <si>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</si>
  <si>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</si>
  <si>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</si>
  <si>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</si>
  <si>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</si>
  <si>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</si>
  <si>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</si>
  <si>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</si>
  <si>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</si>
  <si>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</si>
  <si>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</si>
  <si>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</si>
  <si>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</si>
  <si>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</si>
  <si>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</si>
  <si>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</si>
  <si>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</si>
  <si>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</si>
  <si>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</si>
  <si>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</si>
  <si>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</si>
  <si>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</si>
  <si>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</si>
  <si>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</si>
  <si>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</si>
  <si>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</si>
  <si>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</si>
  <si>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</si>
  <si>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</si>
  <si>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</si>
  <si>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</si>
  <si>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</si>
  <si>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</si>
  <si>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</si>
  <si>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</si>
  <si>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</si>
  <si>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</si>
  <si>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</si>
  <si>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</si>
  <si>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</si>
  <si>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</si>
  <si>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</si>
  <si>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</si>
  <si>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</si>
  <si>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</si>
  <si>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</si>
  <si>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</si>
  <si>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</si>
  <si>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</si>
  <si>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</si>
  <si>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</si>
  <si>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</si>
  <si>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</si>
  <si>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</si>
  <si>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</si>
  <si>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</si>
  <si>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</si>
  <si>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</si>
  <si>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</si>
  <si>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</si>
  <si>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</si>
  <si>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</si>
  <si>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</si>
  <si>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</si>
  <si>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</si>
  <si>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</si>
  <si>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</si>
  <si>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</si>
  <si>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</si>
  <si>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</si>
  <si>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</si>
  <si>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</si>
  <si>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</si>
  <si>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</si>
  <si>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</si>
  <si>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</si>
  <si>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</si>
  <si>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</si>
  <si>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</si>
  <si>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</si>
  <si>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</si>
  <si>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</si>
  <si>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</si>
  <si>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</si>
  <si>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</si>
  <si>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</si>
  <si>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</si>
  <si>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</si>
  <si>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</si>
  <si>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</si>
  <si>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</si>
  <si>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</si>
  <si>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</si>
  <si>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</si>
  <si>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</si>
  <si>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</si>
  <si>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</si>
  <si>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</si>
  <si>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</si>
  <si>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</si>
  <si>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</si>
  <si>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</si>
  <si>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</si>
  <si>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</si>
  <si>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</si>
  <si>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</si>
  <si>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</si>
  <si>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</si>
  <si>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</si>
  <si>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</si>
  <si>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</si>
  <si>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</si>
  <si>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</si>
  <si>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</si>
  <si>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</si>
  <si>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</si>
  <si>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</si>
  <si>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</si>
  <si>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</si>
  <si>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</si>
  <si>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</si>
  <si>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</si>
  <si>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</si>
  <si>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</si>
  <si>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</si>
  <si>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</si>
  <si>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</si>
  <si>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</si>
  <si>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</si>
  <si>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</si>
  <si>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</si>
  <si>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</si>
  <si>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</si>
  <si>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</si>
  <si>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</si>
  <si>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</si>
  <si>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</si>
  <si>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</si>
  <si>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</si>
  <si>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</si>
  <si>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</si>
  <si>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</si>
  <si>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</si>
  <si>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</si>
  <si>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</si>
  <si>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</si>
  <si>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</si>
  <si>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</si>
  <si>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</si>
  <si>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</si>
  <si>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</si>
  <si>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</si>
  <si>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</si>
  <si>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</si>
  <si>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</si>
  <si>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</si>
  <si>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</si>
  <si>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</si>
  <si>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</si>
  <si>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</si>
  <si>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</si>
  <si>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</si>
  <si>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</si>
  <si>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</si>
  <si>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</si>
  <si>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</si>
  <si>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</si>
  <si>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</si>
  <si>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</si>
  <si>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</si>
  <si>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</si>
  <si>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</si>
  <si>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</si>
  <si>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</si>
  <si>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</si>
  <si>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</si>
  <si>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</si>
  <si>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</si>
  <si>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</si>
  <si>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</si>
  <si>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</si>
  <si>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</si>
  <si>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</si>
  <si>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</si>
  <si>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</si>
  <si>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</si>
  <si>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</si>
  <si>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</si>
  <si>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</si>
  <si>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</si>
  <si>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</si>
  <si>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</si>
  <si>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</si>
  <si>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</si>
  <si>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</si>
  <si>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</si>
  <si>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</si>
  <si>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</si>
  <si>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</si>
  <si>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</si>
  <si>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</si>
  <si>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</si>
  <si>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</si>
  <si>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</si>
  <si>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</si>
  <si>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</si>
  <si>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</si>
  <si>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</si>
  <si>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</si>
  <si>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</si>
  <si>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</si>
  <si>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</si>
  <si>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</si>
  <si>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</si>
  <si>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</si>
  <si>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</si>
  <si>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</si>
  <si>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</si>
  <si>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</si>
  <si>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</si>
  <si>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</si>
  <si>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</si>
  <si>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</si>
  <si>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</si>
  <si>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</si>
  <si>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</si>
  <si>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</si>
  <si>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</si>
  <si>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</si>
  <si>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</si>
  <si>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</si>
  <si>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</si>
  <si>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</si>
  <si>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</si>
  <si>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</si>
  <si>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</si>
  <si>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</si>
  <si>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</si>
  <si>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</si>
  <si>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</si>
  <si>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</si>
  <si>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</si>
  <si>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</si>
  <si>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</si>
  <si>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</si>
  <si>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</si>
  <si>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</si>
  <si>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</si>
  <si>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</si>
  <si>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</si>
  <si>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</si>
  <si>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</si>
  <si>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</si>
  <si>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</si>
  <si>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</si>
  <si>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</si>
  <si>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</si>
  <si>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</si>
  <si>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</si>
  <si>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</si>
  <si>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</si>
  <si>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</si>
  <si>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</si>
  <si>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</si>
  <si>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</si>
  <si>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</si>
  <si>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</si>
  <si>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</si>
  <si>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</si>
  <si>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</si>
  <si>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</si>
  <si>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</si>
  <si>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</si>
  <si>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</si>
  <si>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</si>
  <si>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</si>
  <si>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</si>
  <si>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</si>
  <si>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</si>
  <si>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</si>
  <si>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</si>
  <si>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</si>
  <si>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</si>
  <si>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</si>
  <si>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</si>
  <si>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</si>
  <si>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</si>
  <si>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</si>
  <si>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</si>
  <si>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</si>
  <si>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</si>
  <si>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</si>
  <si>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</si>
  <si>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</si>
  <si>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</si>
  <si>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</si>
  <si>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</si>
  <si>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</si>
  <si>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</si>
  <si>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</si>
  <si>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</si>
  <si>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</si>
  <si>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</si>
  <si>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</si>
  <si>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</si>
  <si>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</si>
  <si>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</si>
  <si>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</si>
  <si>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</si>
  <si>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</si>
  <si>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</si>
  <si>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</si>
  <si>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</si>
  <si>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</si>
  <si>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</si>
  <si>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</si>
  <si>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</si>
  <si>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</si>
  <si>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</si>
  <si>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</si>
  <si>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</si>
  <si>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</si>
  <si>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</si>
  <si>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</si>
  <si>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</si>
  <si>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</si>
  <si>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</si>
  <si>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</si>
  <si>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</si>
  <si>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</si>
  <si>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</si>
  <si>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</si>
  <si>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</si>
  <si>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</si>
  <si>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</si>
  <si>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</si>
  <si>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</si>
  <si>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</si>
  <si>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</si>
  <si>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</si>
  <si>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</si>
  <si>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</si>
  <si>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</si>
  <si>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</si>
  <si>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</si>
  <si>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</si>
  <si>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</si>
  <si>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</si>
  <si>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</si>
  <si>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</si>
  <si>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</si>
  <si>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</si>
  <si>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</si>
  <si>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</si>
  <si>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</si>
  <si>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</si>
  <si>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</si>
  <si>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</si>
  <si>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</si>
  <si>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</si>
  <si>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</si>
  <si>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</si>
  <si>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</si>
  <si>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</si>
  <si>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</si>
  <si>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</si>
  <si>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</si>
  <si>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</si>
  <si>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</si>
  <si>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</si>
  <si>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</si>
  <si>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</si>
  <si>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</si>
  <si>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</si>
  <si>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</si>
  <si>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</si>
  <si>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</si>
  <si>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</si>
  <si>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</si>
  <si>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</si>
  <si>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</si>
  <si>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</si>
  <si>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</si>
  <si>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</si>
  <si>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</si>
  <si>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</si>
  <si>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</si>
  <si>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</si>
  <si>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</si>
  <si>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</si>
  <si>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</si>
  <si>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</si>
  <si>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</si>
  <si>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</si>
  <si>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</si>
  <si>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</si>
  <si>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</si>
  <si>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</si>
  <si>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</si>
  <si>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</si>
  <si>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</si>
  <si>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</si>
  <si>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</si>
  <si>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</si>
  <si>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</si>
  <si>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</si>
  <si>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</si>
  <si>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</si>
  <si>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</si>
  <si>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</si>
  <si>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</si>
  <si>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</si>
  <si>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</si>
  <si>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</si>
  <si>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</si>
  <si>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</si>
  <si>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</si>
  <si>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</si>
  <si>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</si>
  <si>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</si>
  <si>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</si>
  <si>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</si>
  <si>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</si>
  <si>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</si>
  <si>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</si>
  <si>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</si>
  <si>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</si>
  <si>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</si>
  <si>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</si>
  <si>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</si>
  <si>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</si>
  <si>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</si>
  <si>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</si>
  <si>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</si>
  <si>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</si>
  <si>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</si>
  <si>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</si>
  <si>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</si>
  <si>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</si>
  <si>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</si>
  <si>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</si>
  <si>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</si>
  <si>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</si>
  <si>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</si>
  <si>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</si>
  <si>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</si>
  <si>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</si>
  <si>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</si>
  <si>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</si>
  <si>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</si>
  <si>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</si>
  <si>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</si>
  <si>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</si>
  <si>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</si>
  <si>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</si>
  <si>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</si>
  <si>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</si>
  <si>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</si>
  <si>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</si>
  <si>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</si>
  <si>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</si>
  <si>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</si>
  <si>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</si>
  <si>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</si>
  <si>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</si>
  <si>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</si>
  <si>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</si>
  <si>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</si>
  <si>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</si>
  <si>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</si>
  <si>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</si>
  <si>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</si>
  <si>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</si>
  <si>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</si>
  <si>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</si>
  <si>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</si>
  <si>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</si>
  <si>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</si>
  <si>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</si>
  <si>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</si>
  <si>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</si>
  <si>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</si>
  <si>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</si>
  <si>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</si>
  <si>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</si>
  <si>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</si>
  <si>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</si>
  <si>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</si>
  <si>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</si>
  <si>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</si>
  <si>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</si>
  <si>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</si>
  <si>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</si>
  <si>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</si>
  <si>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</si>
  <si>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</si>
  <si>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</si>
  <si>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</si>
  <si>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</si>
  <si>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</si>
  <si>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</si>
  <si>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</si>
  <si>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</si>
  <si>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</si>
  <si>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</si>
  <si>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</si>
  <si>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</si>
  <si>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</si>
  <si>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</si>
  <si>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</si>
  <si>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</si>
  <si>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</si>
  <si>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</si>
  <si>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</si>
  <si>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</si>
  <si>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</si>
  <si>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</si>
  <si>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</si>
  <si>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</si>
  <si>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</si>
  <si>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</si>
  <si>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</si>
  <si>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</si>
  <si>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</si>
  <si>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</si>
  <si>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</si>
  <si>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</si>
  <si>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</si>
  <si>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</si>
  <si>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</si>
  <si>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</si>
  <si>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</si>
  <si>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</si>
  <si>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</si>
  <si>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</si>
  <si>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</si>
  <si>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</si>
  <si>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</si>
  <si>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</si>
  <si>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</si>
  <si>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</si>
  <si>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</si>
  <si>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</si>
  <si>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</si>
  <si>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</si>
  <si>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</si>
  <si>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</si>
  <si>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</si>
  <si>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</si>
  <si>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</si>
  <si>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</si>
  <si>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</si>
  <si>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</si>
  <si>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</si>
  <si>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</si>
  <si>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</si>
  <si>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</si>
  <si>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</si>
  <si>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</si>
  <si>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</si>
  <si>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</si>
  <si>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</si>
  <si>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</si>
  <si>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</si>
  <si>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</si>
  <si>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</si>
  <si>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</si>
  <si>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</si>
  <si>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</si>
  <si>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</si>
  <si>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</si>
  <si>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</si>
  <si>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</si>
  <si>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</si>
  <si>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</si>
  <si>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</si>
  <si>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</si>
  <si>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</si>
  <si>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</si>
  <si>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</si>
  <si>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</si>
  <si>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</si>
  <si>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</si>
  <si>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</si>
  <si>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</si>
  <si>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</si>
  <si>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</si>
  <si>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</si>
  <si>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</si>
  <si>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</si>
  <si>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</si>
  <si>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</si>
  <si>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</si>
  <si>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</si>
  <si>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</si>
  <si>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</si>
  <si>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</si>
  <si>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</si>
  <si>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</si>
  <si>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</si>
  <si>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</si>
  <si>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</si>
  <si>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</si>
  <si>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</si>
  <si>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</si>
  <si>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</si>
  <si>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</si>
  <si>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</si>
  <si>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</si>
  <si>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</si>
  <si>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</si>
  <si>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</si>
  <si>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</si>
  <si>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</si>
  <si>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</si>
  <si>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</si>
  <si>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</si>
  <si>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</si>
  <si>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</si>
  <si>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</si>
  <si>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</si>
  <si>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</si>
  <si>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</si>
  <si>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</si>
  <si>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</si>
  <si>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</si>
  <si>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</si>
  <si>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</si>
  <si>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</si>
  <si>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</si>
  <si>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</si>
  <si>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</si>
  <si>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</si>
  <si>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</si>
  <si>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</si>
  <si>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</si>
  <si>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</si>
  <si>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</si>
  <si>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</si>
  <si>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</si>
  <si>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</si>
  <si>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</si>
  <si>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</si>
  <si>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</si>
  <si>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</si>
  <si>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</si>
  <si>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</si>
  <si>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</si>
  <si>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</si>
  <si>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</si>
  <si>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</si>
  <si>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</si>
  <si>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</si>
  <si>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</si>
  <si>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</si>
  <si>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</si>
  <si>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</si>
  <si>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</si>
  <si>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</si>
  <si>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</si>
  <si>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</si>
  <si>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</si>
  <si>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</si>
  <si>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</si>
  <si>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</si>
  <si>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</si>
  <si>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</si>
  <si>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</si>
  <si>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</si>
  <si>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</si>
  <si>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</si>
  <si>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</si>
  <si>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</si>
  <si>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</si>
  <si>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</si>
  <si>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</si>
  <si>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</si>
  <si>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</si>
  <si>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</si>
  <si>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</si>
  <si>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</si>
  <si>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</si>
  <si>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</si>
  <si>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</si>
  <si>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</si>
  <si>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</si>
  <si>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</si>
  <si>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</si>
  <si>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</si>
  <si>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</si>
  <si>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</si>
  <si>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</si>
  <si>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</si>
  <si>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</si>
  <si>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</si>
  <si>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</si>
  <si>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</si>
  <si>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</si>
  <si>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</si>
  <si>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</si>
  <si>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</si>
  <si>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</si>
  <si>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</si>
  <si>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</si>
  <si>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</si>
  <si>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</si>
  <si>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</si>
  <si>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</si>
  <si>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</si>
  <si>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</si>
  <si>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</si>
  <si>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</si>
  <si>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</si>
  <si>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</si>
  <si>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</si>
  <si>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</si>
  <si>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</si>
  <si>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</si>
  <si>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</si>
  <si>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</si>
  <si>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</si>
  <si>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</si>
  <si>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</si>
  <si>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</si>
  <si>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</si>
  <si>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</si>
  <si>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</si>
  <si>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</si>
  <si>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</si>
  <si>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</si>
  <si>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</si>
  <si>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</si>
  <si>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</si>
  <si>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</si>
  <si>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</si>
  <si>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</si>
  <si>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</si>
  <si>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</si>
  <si>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</si>
  <si>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</si>
  <si>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</si>
  <si>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</si>
  <si>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</si>
  <si>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</si>
  <si>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</si>
  <si>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</si>
  <si>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</si>
  <si>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</si>
  <si>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</si>
  <si>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</si>
  <si>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</si>
  <si>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</si>
  <si>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</si>
  <si>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</si>
  <si>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</si>
  <si>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</si>
  <si>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</si>
  <si>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</si>
  <si>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</si>
  <si>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</si>
  <si>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</si>
  <si>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</si>
  <si>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</si>
  <si>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</si>
  <si>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</si>
  <si>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</si>
  <si>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</si>
  <si>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</si>
  <si>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</si>
  <si>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</si>
  <si>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</si>
  <si>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</si>
  <si>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</si>
  <si>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</si>
  <si>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</si>
  <si>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</si>
  <si>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</si>
  <si>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</si>
  <si>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</si>
  <si>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</si>
  <si>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</si>
  <si>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</si>
  <si>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</si>
  <si>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</si>
  <si>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</si>
  <si>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</si>
  <si>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</si>
  <si>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</si>
  <si>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</si>
  <si>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</si>
  <si>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</si>
  <si>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</si>
  <si>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</si>
  <si>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</si>
  <si>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</si>
  <si>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</si>
  <si>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</si>
  <si>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</si>
  <si>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</si>
  <si>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</si>
  <si>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</si>
  <si>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</si>
  <si>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</si>
  <si>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</si>
  <si>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</si>
  <si>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</si>
  <si>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</si>
  <si>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</si>
  <si>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</si>
  <si>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</si>
  <si>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</si>
  <si>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</si>
  <si>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</si>
  <si>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</si>
  <si>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</si>
  <si>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</si>
  <si>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</si>
  <si>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</si>
  <si>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</si>
  <si>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</si>
  <si>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</si>
  <si>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</si>
  <si>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</si>
  <si>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</si>
  <si>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</si>
  <si>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</si>
  <si>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</si>
  <si>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</si>
  <si>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</si>
  <si>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</si>
  <si>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</si>
  <si>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</si>
  <si>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</si>
  <si>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</si>
  <si>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</si>
  <si>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</si>
  <si>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</si>
  <si>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</si>
  <si>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</si>
  <si>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</si>
  <si>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</si>
  <si>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</si>
  <si>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</si>
  <si>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</si>
  <si>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</si>
  <si>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</si>
  <si>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</si>
  <si>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</si>
  <si>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</si>
  <si>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</si>
  <si>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</si>
  <si>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</si>
  <si>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</si>
  <si>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</si>
  <si>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</si>
  <si>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</si>
  <si>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</si>
  <si>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</si>
  <si>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</si>
  <si>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</si>
  <si>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</si>
  <si>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</si>
  <si>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</si>
  <si>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</si>
  <si>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</si>
  <si>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</si>
  <si>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</si>
  <si>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</si>
  <si>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</si>
  <si>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</si>
  <si>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</si>
  <si>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</si>
  <si>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</si>
  <si>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</si>
  <si>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</si>
  <si>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</si>
  <si>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</si>
  <si>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</si>
  <si>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</si>
  <si>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</si>
  <si>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</si>
  <si>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</si>
  <si>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</si>
  <si>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</si>
  <si>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</si>
  <si>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</si>
  <si>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</si>
  <si>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</si>
  <si>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</si>
  <si>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</si>
  <si>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</si>
  <si>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</si>
  <si>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</si>
  <si>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</si>
  <si>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</si>
  <si>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</si>
  <si>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</si>
  <si>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</si>
  <si>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</si>
  <si>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</si>
  <si>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</si>
  <si>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</si>
  <si>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</si>
  <si>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</si>
  <si>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</si>
  <si>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</si>
  <si>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</si>
  <si>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</si>
  <si>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</si>
  <si>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</si>
  <si>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</si>
  <si>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</si>
  <si>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</si>
  <si>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</si>
  <si>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</si>
  <si>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</si>
  <si>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</si>
  <si>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</si>
  <si>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</si>
  <si>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</si>
  <si>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</si>
  <si>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</si>
  <si>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</si>
  <si>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</si>
  <si>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</si>
  <si>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</si>
  <si>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</si>
  <si>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</si>
  <si>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</si>
  <si>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</si>
  <si>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</si>
  <si>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</si>
  <si>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</si>
  <si>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</si>
  <si>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</si>
  <si>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</si>
  <si>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</si>
  <si>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</si>
  <si>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</si>
  <si>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</si>
  <si>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</si>
  <si>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</si>
  <si>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</si>
  <si>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</si>
  <si>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</si>
  <si>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</si>
  <si>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</si>
  <si>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</si>
  <si>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</si>
  <si>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</si>
  <si>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</si>
  <si>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</si>
  <si>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</si>
  <si>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</si>
  <si>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</si>
  <si>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</si>
  <si>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</si>
  <si>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</si>
  <si>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</si>
  <si>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</si>
  <si>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</si>
  <si>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</si>
  <si>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</si>
  <si>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</si>
  <si>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</si>
  <si>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</si>
  <si>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</si>
  <si>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</si>
  <si>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</si>
  <si>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</si>
  <si>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</si>
  <si>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</si>
  <si>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</si>
  <si>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</si>
  <si>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</si>
  <si>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</si>
  <si>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</si>
  <si>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</si>
  <si>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</si>
  <si>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</si>
  <si>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</si>
  <si>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</si>
  <si>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</si>
  <si>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</si>
  <si>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</si>
  <si>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</si>
  <si>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</si>
  <si>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</si>
  <si>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</si>
  <si>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</si>
  <si>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</si>
  <si>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</si>
  <si>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</si>
  <si>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</si>
  <si>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</si>
  <si>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</si>
  <si>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</si>
  <si>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</si>
  <si>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</si>
  <si>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</si>
  <si>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</si>
  <si>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</si>
  <si>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</si>
  <si>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</si>
  <si>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</si>
  <si>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</si>
  <si>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</si>
  <si>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</si>
  <si>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</si>
  <si>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</si>
  <si>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</si>
  <si>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</si>
  <si>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</si>
  <si>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</si>
  <si>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</si>
  <si>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</si>
  <si>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</si>
  <si>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</si>
  <si>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</si>
  <si>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</si>
  <si>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</si>
  <si>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</si>
  <si>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</si>
  <si>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</si>
  <si>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</si>
  <si>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</si>
  <si>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</si>
  <si>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</si>
  <si>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</si>
  <si>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</si>
  <si>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</si>
  <si>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</si>
  <si>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</si>
  <si>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</si>
  <si>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</si>
  <si>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</si>
  <si>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</si>
  <si>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</si>
  <si>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</si>
  <si>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</si>
  <si>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</si>
  <si>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</si>
  <si>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</si>
  <si>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</si>
  <si>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</si>
  <si>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</si>
  <si>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</si>
  <si>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</si>
  <si>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</si>
  <si>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</si>
  <si>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</si>
  <si>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</si>
  <si>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</si>
  <si>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</si>
  <si>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</si>
  <si>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</si>
  <si>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</si>
  <si>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</si>
  <si>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</si>
  <si>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</si>
  <si>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</si>
  <si>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</si>
  <si>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</si>
  <si>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</si>
  <si>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</si>
  <si>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</si>
  <si>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</si>
  <si>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</si>
  <si>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</si>
  <si>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</si>
  <si>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</si>
  <si>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</si>
  <si>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</si>
  <si>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</si>
  <si>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</si>
  <si>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</si>
  <si>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</si>
  <si>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</si>
  <si>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</si>
  <si>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</si>
  <si>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</si>
  <si>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</si>
  <si>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</si>
  <si>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</si>
  <si>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</si>
  <si>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</si>
  <si>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</si>
  <si>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</si>
  <si>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</si>
  <si>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</si>
  <si>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</si>
  <si>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</si>
  <si>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</si>
  <si>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</si>
  <si>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</si>
  <si>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</si>
  <si>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</si>
  <si>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</si>
  <si>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</si>
  <si>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</si>
  <si>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</si>
  <si>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</si>
  <si>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</si>
  <si>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</si>
  <si>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</si>
  <si>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</si>
  <si>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</si>
  <si>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</si>
  <si>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</si>
  <si>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</si>
  <si>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</si>
  <si>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</si>
  <si>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</si>
  <si>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</si>
  <si>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</si>
  <si>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</si>
  <si>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</si>
  <si>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</si>
  <si>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</si>
  <si>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</si>
  <si>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</si>
  <si>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</si>
  <si>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</si>
  <si>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</si>
  <si>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</si>
  <si>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</si>
  <si>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</si>
  <si>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</si>
  <si>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</si>
  <si>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</si>
  <si>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</si>
  <si>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</si>
  <si>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</si>
  <si>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</si>
  <si>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</si>
  <si>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</si>
  <si>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</si>
  <si>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</si>
  <si>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</si>
  <si>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</si>
  <si>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</si>
  <si>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</si>
  <si>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</si>
  <si>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</si>
  <si>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</si>
  <si>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</si>
  <si>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</si>
  <si>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</si>
  <si>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</si>
  <si>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</si>
  <si>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</si>
  <si>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</si>
  <si>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</si>
  <si>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</si>
  <si>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</si>
  <si>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</si>
  <si>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</si>
  <si>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</si>
  <si>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</si>
  <si>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</si>
  <si>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</si>
  <si>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</si>
  <si>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</si>
  <si>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</si>
  <si>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</si>
  <si>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</si>
  <si>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</si>
  <si>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</si>
  <si>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</si>
  <si>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</si>
  <si>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</si>
  <si>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</si>
  <si>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</si>
  <si>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</si>
  <si>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</si>
  <si>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</si>
  <si>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</si>
  <si>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</si>
  <si>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</si>
  <si>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</si>
  <si>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</si>
  <si>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</si>
  <si>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</si>
  <si>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</si>
  <si>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</si>
  <si>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</si>
  <si>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</si>
  <si>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</si>
  <si>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</si>
  <si>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</si>
  <si>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</si>
  <si>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</si>
  <si>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</si>
  <si>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</si>
  <si>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</si>
  <si>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</si>
  <si>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</si>
  <si>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</si>
  <si>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</si>
  <si>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</si>
  <si>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</si>
  <si>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</si>
  <si>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</si>
  <si>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</si>
  <si>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</si>
  <si>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</si>
  <si>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</si>
  <si>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</si>
  <si>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</si>
  <si>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</si>
  <si>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</si>
  <si>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</si>
  <si>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</si>
  <si>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</si>
  <si>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</si>
  <si>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</si>
  <si>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</si>
  <si>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</si>
  <si>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</si>
  <si>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</si>
  <si>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</si>
  <si>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</si>
  <si>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</si>
  <si>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</si>
  <si>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</si>
  <si>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</si>
  <si>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</si>
  <si>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</si>
  <si>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</si>
  <si>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</si>
  <si>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</si>
  <si>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</si>
  <si>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</si>
  <si>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</si>
  <si>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</si>
  <si>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</si>
  <si>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</si>
  <si>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</si>
  <si>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</si>
  <si>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</si>
  <si>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</si>
  <si>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</si>
  <si>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</si>
  <si>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</si>
  <si>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</si>
  <si>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</si>
  <si>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</si>
  <si>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</si>
  <si>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</si>
  <si>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</si>
  <si>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</si>
  <si>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</si>
  <si>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</si>
  <si>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</si>
  <si>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</si>
  <si>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</si>
  <si>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</si>
  <si>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</si>
  <si>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</si>
  <si>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</si>
  <si>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</si>
  <si>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</si>
  <si>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</si>
  <si>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</si>
  <si>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</si>
  <si>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</si>
  <si>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</si>
  <si>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</si>
  <si>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</si>
  <si>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</si>
  <si>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</si>
  <si>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</si>
  <si>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</si>
  <si>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</si>
  <si>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</si>
  <si>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</si>
  <si>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</si>
  <si>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</si>
  <si>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</si>
  <si>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</si>
  <si>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</si>
  <si>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</si>
  <si>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</si>
  <si>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</si>
  <si>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</si>
  <si>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</si>
  <si>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</si>
  <si>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</si>
  <si>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</si>
  <si>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</si>
  <si>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</si>
  <si>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</si>
  <si>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</si>
  <si>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</si>
  <si>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</si>
  <si>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</si>
  <si>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</si>
  <si>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</si>
  <si>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</si>
  <si>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</si>
  <si>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</si>
  <si>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</si>
  <si>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</si>
  <si>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</si>
  <si>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</si>
  <si>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</si>
  <si>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</si>
  <si>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</si>
  <si>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</si>
  <si>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</si>
  <si>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</si>
  <si>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</si>
  <si>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</si>
  <si>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</si>
  <si>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</si>
  <si>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</si>
  <si>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</si>
  <si>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</si>
  <si>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</si>
  <si>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</si>
  <si>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</si>
  <si>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</si>
  <si>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</si>
  <si>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</si>
  <si>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</si>
  <si>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</si>
  <si>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</si>
  <si>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</si>
  <si>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</si>
  <si>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</si>
  <si>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</si>
  <si>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</si>
  <si>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</si>
  <si>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</si>
  <si>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</si>
  <si>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</si>
  <si>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</si>
  <si>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</si>
  <si>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</si>
  <si>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</si>
  <si>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</si>
  <si>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</si>
  <si>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</si>
  <si>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</si>
  <si>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</si>
  <si>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</si>
  <si>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</si>
  <si>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</si>
  <si>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</si>
  <si>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</si>
  <si>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</si>
  <si>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</si>
  <si>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</si>
  <si>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</si>
  <si>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</si>
  <si>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</si>
  <si>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</si>
  <si>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</si>
  <si>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</si>
  <si>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</si>
  <si>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</si>
  <si>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</si>
  <si>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</si>
  <si>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</si>
  <si>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</si>
  <si>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</si>
  <si>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</si>
  <si>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</si>
  <si>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</si>
  <si>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</si>
  <si>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</si>
  <si>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</si>
  <si>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</si>
  <si>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</si>
  <si>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</si>
  <si>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</si>
  <si>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</si>
  <si>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</si>
  <si>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</si>
  <si>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</si>
  <si>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</si>
  <si>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</si>
  <si>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</si>
  <si>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</si>
  <si>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</si>
  <si>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</si>
  <si>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</si>
  <si>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</si>
  <si>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</si>
  <si>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</si>
  <si>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</si>
  <si>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</si>
  <si>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</si>
  <si>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</si>
  <si>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</si>
  <si>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</si>
  <si>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</si>
  <si>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</si>
  <si>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</si>
  <si>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</si>
  <si>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</si>
  <si>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</si>
  <si>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</si>
  <si>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</si>
  <si>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</si>
  <si>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</si>
  <si>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</si>
  <si>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</si>
  <si>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</si>
  <si>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</si>
  <si>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</si>
  <si>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</si>
  <si>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</si>
  <si>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</si>
  <si>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</si>
  <si>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</si>
  <si>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</si>
  <si>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</si>
  <si>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</si>
  <si>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</si>
  <si>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</si>
  <si>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</si>
  <si>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</si>
  <si>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</si>
  <si>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</si>
  <si>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</si>
  <si>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</si>
  <si>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</si>
  <si>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</si>
  <si>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</si>
  <si>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</si>
  <si>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</si>
  <si>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</si>
  <si>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</si>
  <si>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</si>
  <si>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</si>
  <si>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</si>
  <si>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</si>
  <si>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</si>
  <si>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</si>
  <si>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</si>
  <si>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</si>
  <si>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</si>
  <si>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</si>
  <si>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</si>
  <si>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</si>
  <si>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</si>
  <si>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</si>
  <si>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</si>
  <si>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</si>
  <si>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</si>
  <si>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</si>
  <si>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</si>
  <si>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</si>
  <si>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</si>
  <si>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</si>
  <si>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</si>
  <si>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</si>
  <si>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</si>
  <si>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</si>
  <si>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</si>
  <si>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</si>
  <si>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</si>
  <si>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</si>
  <si>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</si>
  <si>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</si>
  <si>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</si>
  <si>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</si>
  <si>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</si>
  <si>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</si>
  <si>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</si>
  <si>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</si>
  <si>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</si>
  <si>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</si>
  <si>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</si>
  <si>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</si>
  <si>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</si>
  <si>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</si>
  <si>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</si>
  <si>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</si>
  <si>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</si>
  <si>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</si>
  <si>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</si>
  <si>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</si>
  <si>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</si>
  <si>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</si>
  <si>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</si>
  <si>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</si>
  <si>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</si>
  <si>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</si>
  <si>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</si>
  <si>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</si>
  <si>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</si>
  <si>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</si>
  <si>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</si>
  <si>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</si>
  <si>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</si>
  <si>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</si>
  <si>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</si>
  <si>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</si>
  <si>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</si>
  <si>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</si>
  <si>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</si>
  <si>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</si>
  <si>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</si>
  <si>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</si>
  <si>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</si>
  <si>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</si>
  <si>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</si>
  <si>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</si>
  <si>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</si>
  <si>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</si>
  <si>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</si>
  <si>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</si>
  <si>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</si>
  <si>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</si>
  <si>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</si>
  <si>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</si>
  <si>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</si>
  <si>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</si>
  <si>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</si>
  <si>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</si>
  <si>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</si>
  <si>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</si>
  <si>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</si>
  <si>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</si>
  <si>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</si>
  <si>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</si>
  <si>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</si>
  <si>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</si>
  <si>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</si>
  <si>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</si>
  <si>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</si>
  <si>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</si>
  <si>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</si>
  <si>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</si>
  <si>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</si>
  <si>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</si>
  <si>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</si>
  <si>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</si>
  <si>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</si>
  <si>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</si>
  <si>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</si>
  <si>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</si>
  <si>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</si>
  <si>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</si>
  <si>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</si>
  <si>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</si>
  <si>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</si>
  <si>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</si>
  <si>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</si>
  <si>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</si>
  <si>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</si>
  <si>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</si>
  <si>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</si>
  <si>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</si>
  <si>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</si>
  <si>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</si>
  <si>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</si>
  <si>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</si>
  <si>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</si>
  <si>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</si>
  <si>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</si>
  <si>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</si>
  <si>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</si>
  <si>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</si>
  <si>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</si>
  <si>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</si>
  <si>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</si>
  <si>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</si>
  <si>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</si>
  <si>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</si>
  <si>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</si>
  <si>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</si>
  <si>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</si>
  <si>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</si>
  <si>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</si>
  <si>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</si>
  <si>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</si>
  <si>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</si>
  <si>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</si>
  <si>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</si>
  <si>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</si>
  <si>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</si>
  <si>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</si>
  <si>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</si>
  <si>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</si>
  <si>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</si>
  <si>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</si>
  <si>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</si>
  <si>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</si>
  <si>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</si>
  <si>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</si>
  <si>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</si>
  <si>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</si>
  <si>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</si>
  <si>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</si>
  <si>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</si>
  <si>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</si>
  <si>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</si>
  <si>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</si>
  <si>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</si>
  <si>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</si>
  <si>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</si>
  <si>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</si>
  <si>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</si>
  <si>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</si>
  <si>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</si>
  <si>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</si>
  <si>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</si>
  <si>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</si>
  <si>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</si>
  <si>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</si>
  <si>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</si>
  <si>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</si>
  <si>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</si>
  <si>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</si>
  <si>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</si>
  <si>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</si>
  <si>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</si>
  <si>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</si>
  <si>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</si>
  <si>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</si>
  <si>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</si>
  <si>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</si>
  <si>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</si>
  <si>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</si>
  <si>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</si>
  <si>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</si>
  <si>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</si>
  <si>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</si>
  <si>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</si>
  <si>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</si>
  <si>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</si>
  <si>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</si>
  <si>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</si>
  <si>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</si>
  <si>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</si>
  <si>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</si>
  <si>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</si>
  <si>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</si>
  <si>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</si>
  <si>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</si>
  <si>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</si>
  <si>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</si>
  <si>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</si>
  <si>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</si>
  <si>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</si>
  <si>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</si>
  <si>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</si>
  <si>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</si>
  <si>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</si>
  <si>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</si>
  <si>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</si>
  <si>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</si>
  <si>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</si>
  <si>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</si>
  <si>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</si>
  <si>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</si>
  <si>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</si>
  <si>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</si>
  <si>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</si>
  <si>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</si>
  <si>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</si>
  <si>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</si>
  <si>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</si>
  <si>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</si>
  <si>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</si>
  <si>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</si>
  <si>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</si>
  <si>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</si>
  <si>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</si>
  <si>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</si>
  <si>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</si>
  <si>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</si>
  <si>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</si>
  <si>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</si>
  <si>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</si>
  <si>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</si>
  <si>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</si>
  <si>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</si>
  <si>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</si>
  <si>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</si>
  <si>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</si>
  <si>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</si>
  <si>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</si>
  <si>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</si>
  <si>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</si>
  <si>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</si>
  <si>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</si>
  <si>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</si>
  <si>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</si>
  <si>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</si>
  <si>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</si>
  <si>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</si>
  <si>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</si>
  <si>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</si>
  <si>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</si>
  <si>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</si>
  <si>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</si>
  <si>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</si>
  <si>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</si>
  <si>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</si>
  <si>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</si>
  <si>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</si>
  <si>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</si>
  <si>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</si>
  <si>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</si>
  <si>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</si>
  <si>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</si>
  <si>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</si>
  <si>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</si>
  <si>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</si>
  <si>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</si>
  <si>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</si>
  <si>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</si>
  <si>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</si>
  <si>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</si>
  <si>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</si>
  <si>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</si>
  <si>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</si>
  <si>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</si>
  <si>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</si>
  <si>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</si>
  <si>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</si>
  <si>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</si>
  <si>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</si>
  <si>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</si>
  <si>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</si>
  <si>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</si>
  <si>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</si>
  <si>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</si>
  <si>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</si>
  <si>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</si>
  <si>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</si>
  <si>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</si>
  <si>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</si>
  <si>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</si>
  <si>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</si>
  <si>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</si>
  <si>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</si>
  <si>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</si>
  <si>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</si>
  <si>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</si>
  <si>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</si>
  <si>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</si>
  <si>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</si>
  <si>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</si>
  <si>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</si>
  <si>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</si>
  <si>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</si>
  <si>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</si>
  <si>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</si>
  <si>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</si>
  <si>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</si>
  <si>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</si>
  <si>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</si>
  <si>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</si>
  <si>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</si>
  <si>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</si>
  <si>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</si>
  <si>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</si>
  <si>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</si>
  <si>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</si>
  <si>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</si>
  <si>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</si>
  <si>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</si>
  <si>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</si>
  <si>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</si>
  <si>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</si>
  <si>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</si>
  <si>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</si>
  <si>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</si>
  <si>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</si>
  <si>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</si>
  <si>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</si>
  <si>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</si>
  <si>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</si>
  <si>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</si>
  <si>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</si>
  <si>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</si>
  <si>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</si>
  <si>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</si>
  <si>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</si>
  <si>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</si>
  <si>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</si>
  <si>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</si>
  <si>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</si>
  <si>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</si>
  <si>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</si>
  <si>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</si>
  <si>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</si>
  <si>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</si>
  <si>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</si>
  <si>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</si>
  <si>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</si>
  <si>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</si>
  <si>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</si>
  <si>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</si>
  <si>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</si>
  <si>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</si>
  <si>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</si>
  <si>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</si>
  <si>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</si>
  <si>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</si>
  <si>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</si>
  <si>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</si>
  <si>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</si>
  <si>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</si>
  <si>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</si>
  <si>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</si>
  <si>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</si>
  <si>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</si>
  <si>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</si>
  <si>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</si>
  <si>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</si>
  <si>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</si>
  <si>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</si>
  <si>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</si>
  <si>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</si>
  <si>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</si>
  <si>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</si>
  <si>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</si>
  <si>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</si>
  <si>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</si>
  <si>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</si>
  <si>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</si>
  <si>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</si>
  <si>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</si>
  <si>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</si>
  <si>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</si>
  <si>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</si>
  <si>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</si>
  <si>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</si>
  <si>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</si>
  <si>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</si>
  <si>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</si>
  <si>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</si>
  <si>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</si>
  <si>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</si>
  <si>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</si>
  <si>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</si>
  <si>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</si>
  <si>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</si>
  <si>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</si>
  <si>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</si>
  <si>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</si>
  <si>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</si>
  <si>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</si>
  <si>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</si>
  <si>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</si>
  <si>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</si>
  <si>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</si>
  <si>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</si>
  <si>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</si>
  <si>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</si>
  <si>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</si>
  <si>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</si>
  <si>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</si>
  <si>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</si>
  <si>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</si>
  <si>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</si>
  <si>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</si>
  <si>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</si>
  <si>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</si>
  <si>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</si>
  <si>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</si>
  <si>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</si>
  <si>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</si>
  <si>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</si>
  <si>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</si>
  <si>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</si>
  <si>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</si>
  <si>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</si>
  <si>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</si>
  <si>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</si>
  <si>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</si>
  <si>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</si>
  <si>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</si>
  <si>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</si>
  <si>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</si>
  <si>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</si>
  <si>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</si>
  <si>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</si>
  <si>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</si>
  <si>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</si>
  <si>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</si>
  <si>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</si>
  <si>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</si>
  <si>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</si>
  <si>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</si>
  <si>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</si>
  <si>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</si>
  <si>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</si>
  <si>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</si>
  <si>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</si>
  <si>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</si>
  <si>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</si>
  <si>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</si>
  <si>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</si>
  <si>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</si>
  <si>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</si>
  <si>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</si>
  <si>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</si>
  <si>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</si>
  <si>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</si>
  <si>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</si>
  <si>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</si>
  <si>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</si>
  <si>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</si>
  <si>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</si>
  <si>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</si>
  <si>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</si>
  <si>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</si>
  <si>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</si>
  <si>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</si>
  <si>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</si>
  <si>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</si>
  <si>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</si>
  <si>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</si>
  <si>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</si>
  <si>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</si>
  <si>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</si>
  <si>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</si>
  <si>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</si>
  <si>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</si>
  <si>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</si>
  <si>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</si>
  <si>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</si>
  <si>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</si>
  <si>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</si>
  <si>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</si>
  <si>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</si>
  <si>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</si>
  <si>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</si>
  <si>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</si>
  <si>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</si>
  <si>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</si>
  <si>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</si>
  <si>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</si>
  <si>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</si>
  <si>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</si>
  <si>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</si>
  <si>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</si>
  <si>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</si>
  <si>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</si>
  <si>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</si>
  <si>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</si>
  <si>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</si>
  <si>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</si>
  <si>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</si>
  <si>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</si>
  <si>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</si>
  <si>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</si>
  <si>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</si>
  <si>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</si>
  <si>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</si>
  <si>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</si>
  <si>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</si>
  <si>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</si>
  <si>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</si>
  <si>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</si>
  <si>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</si>
  <si>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</si>
  <si>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</si>
  <si>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</si>
  <si>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</si>
  <si>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</si>
  <si>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</si>
  <si>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</si>
  <si>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</si>
  <si>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</si>
  <si>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</si>
  <si>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</si>
  <si>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</si>
  <si>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</si>
  <si>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</si>
  <si>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</si>
  <si>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</si>
  <si>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</si>
  <si>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</si>
  <si>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</si>
  <si>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</si>
  <si>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</si>
  <si>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</si>
  <si>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</si>
  <si>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</si>
  <si>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</si>
  <si>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</si>
  <si>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</si>
  <si>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</si>
  <si>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</si>
  <si>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</si>
  <si>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</si>
  <si>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</si>
  <si>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</si>
  <si>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</si>
  <si>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</si>
  <si>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</si>
  <si>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</si>
  <si>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</si>
  <si>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</si>
  <si>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</si>
  <si>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</si>
  <si>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</si>
  <si>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</si>
  <si>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</si>
  <si>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</si>
  <si>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</si>
  <si>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</si>
  <si>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</si>
  <si>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</si>
  <si>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</si>
  <si>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</si>
  <si>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</si>
  <si>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</si>
  <si>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</si>
  <si>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</si>
  <si>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</si>
  <si>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</si>
  <si>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</si>
  <si>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</si>
  <si>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</si>
  <si>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</si>
  <si>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</si>
  <si>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</si>
  <si>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</si>
  <si>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</si>
  <si>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</si>
  <si>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</si>
  <si>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</si>
  <si>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</si>
  <si>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</si>
  <si>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</si>
  <si>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</si>
  <si>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</si>
  <si>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</si>
  <si>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</si>
  <si>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</si>
  <si>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</si>
  <si>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</si>
  <si>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</si>
  <si>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</si>
  <si>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</si>
  <si>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</si>
  <si>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</si>
  <si>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</si>
  <si>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</si>
  <si>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</si>
  <si>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</si>
  <si>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</si>
  <si>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</si>
  <si>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</si>
  <si>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</si>
  <si>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</si>
  <si>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</si>
  <si>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</si>
  <si>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</si>
  <si>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</si>
  <si>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</si>
  <si>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</si>
  <si>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</si>
  <si>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</si>
  <si>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</si>
  <si>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</si>
  <si>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</si>
  <si>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</si>
  <si>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</si>
  <si>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</si>
  <si>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</si>
  <si>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</si>
  <si>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</si>
  <si>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</si>
  <si>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</si>
  <si>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</si>
  <si>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</si>
  <si>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</si>
  <si>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</si>
  <si>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</si>
  <si>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</si>
  <si>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</si>
  <si>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</si>
  <si>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</si>
  <si>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</si>
  <si>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</si>
  <si>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</si>
  <si>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</si>
  <si>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</si>
  <si>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</si>
  <si>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</si>
  <si>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</si>
  <si>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</si>
  <si>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</si>
  <si>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</si>
  <si>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</si>
  <si>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</si>
  <si>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</si>
  <si>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</si>
  <si>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</si>
  <si>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</si>
  <si>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</si>
  <si>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</si>
  <si>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</si>
  <si>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</si>
  <si>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</si>
  <si>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</si>
  <si>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</si>
  <si>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</si>
  <si>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</si>
  <si>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</si>
  <si>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</si>
  <si>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</si>
  <si>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</si>
  <si>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</si>
  <si>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</si>
  <si>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</si>
  <si>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</si>
  <si>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</si>
  <si>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</si>
  <si>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</si>
  <si>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</si>
  <si>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</si>
  <si>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</si>
  <si>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</si>
  <si>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</si>
  <si>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</si>
  <si>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</si>
  <si>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</si>
  <si>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</si>
  <si>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</si>
  <si>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</si>
  <si>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</si>
  <si>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</si>
  <si>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</si>
  <si>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</si>
  <si>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</si>
  <si>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</si>
  <si>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</si>
  <si>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</si>
  <si>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</si>
  <si>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</si>
  <si>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</si>
  <si>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</si>
  <si>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</si>
  <si>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</si>
  <si>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</si>
  <si>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</si>
  <si>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</si>
  <si>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</si>
  <si>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</si>
  <si>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</si>
  <si>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</si>
  <si>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</si>
  <si>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</si>
  <si>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</si>
  <si>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</si>
  <si>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</si>
  <si>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</si>
  <si>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</si>
  <si>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</si>
  <si>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</si>
  <si>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</si>
  <si>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</si>
  <si>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</si>
  <si>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</si>
  <si>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</si>
  <si>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</si>
  <si>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</si>
  <si>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</si>
  <si>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</si>
  <si>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</si>
  <si>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</si>
  <si>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</si>
  <si>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</si>
  <si>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</si>
  <si>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</si>
  <si>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</si>
  <si>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</si>
  <si>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</si>
  <si>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</si>
  <si>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</si>
  <si>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</si>
  <si>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</si>
  <si>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</si>
  <si>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</si>
  <si>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</si>
  <si>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</si>
  <si>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</si>
  <si>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</si>
  <si>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</si>
  <si>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</si>
  <si>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</si>
  <si>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</si>
  <si>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</si>
  <si>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</si>
  <si>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</si>
  <si>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</si>
  <si>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</si>
  <si>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</si>
  <si>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</si>
  <si>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</si>
  <si>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</si>
  <si>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</si>
  <si>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</si>
  <si>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</si>
  <si>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</si>
  <si>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</si>
  <si>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</si>
  <si>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</si>
  <si>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</si>
  <si>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</si>
  <si>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</si>
  <si>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</si>
  <si>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</si>
  <si>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</si>
  <si>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</si>
  <si>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</si>
  <si>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</si>
  <si>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</si>
  <si>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</si>
  <si>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</si>
  <si>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</si>
  <si>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</si>
  <si>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</si>
  <si>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</si>
  <si>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</si>
  <si>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</si>
  <si>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</si>
  <si>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</si>
  <si>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</si>
  <si>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</si>
  <si>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</si>
  <si>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</si>
  <si>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</si>
  <si>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</si>
  <si>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</si>
  <si>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</si>
  <si>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</si>
  <si>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</si>
  <si>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</si>
  <si>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</si>
  <si>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</si>
  <si>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</si>
  <si>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</si>
  <si>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</si>
  <si>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</si>
  <si>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</si>
  <si>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</si>
  <si>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</si>
  <si>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</si>
  <si>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</si>
  <si>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</si>
  <si>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</si>
  <si>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</si>
  <si>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</si>
  <si>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</si>
  <si>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</si>
  <si>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</si>
  <si>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</si>
  <si>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</si>
  <si>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</si>
  <si>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</si>
  <si>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</si>
  <si>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</si>
  <si>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</si>
  <si>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</si>
  <si>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</si>
  <si>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</si>
  <si>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</si>
  <si>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</si>
  <si>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</si>
  <si>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</si>
  <si>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</si>
  <si>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</si>
  <si>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</si>
  <si>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</si>
  <si>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</si>
  <si>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</si>
  <si>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</si>
  <si>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</si>
  <si>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</si>
  <si>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</si>
  <si>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</si>
  <si>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</si>
  <si>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</si>
  <si>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</si>
  <si>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</si>
  <si>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</si>
  <si>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</si>
  <si>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</si>
  <si>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</si>
  <si>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</si>
  <si>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</si>
  <si>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</si>
  <si>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</si>
  <si>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</si>
  <si>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</si>
  <si>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</si>
  <si>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</si>
  <si>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</si>
  <si>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</si>
  <si>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</si>
  <si>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</si>
  <si>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</si>
  <si>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</si>
  <si>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</si>
  <si>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</si>
  <si>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</si>
  <si>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</si>
  <si>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</si>
  <si>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</si>
  <si>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</si>
  <si>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</si>
  <si>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</si>
  <si>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</si>
  <si>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</si>
  <si>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</si>
  <si>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</si>
  <si>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</si>
  <si>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</si>
  <si>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</si>
  <si>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</si>
  <si>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</si>
  <si>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</si>
  <si>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</si>
  <si>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</si>
  <si>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</si>
  <si>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</si>
  <si>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</si>
  <si>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</si>
  <si>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</si>
  <si>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</si>
  <si>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</si>
  <si>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</si>
  <si>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</si>
  <si>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</si>
  <si>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</si>
  <si>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</si>
  <si>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</si>
  <si>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</si>
  <si>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</si>
  <si>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</si>
  <si>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</si>
  <si>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</si>
  <si>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</si>
  <si>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</si>
  <si>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</si>
  <si>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</si>
  <si>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</si>
  <si>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</si>
  <si>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</si>
  <si>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</si>
  <si>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</si>
  <si>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</si>
  <si>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</si>
  <si>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</si>
  <si>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</si>
  <si>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</si>
  <si>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</si>
  <si>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</si>
  <si>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</si>
  <si>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</si>
  <si>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</si>
  <si>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</si>
  <si>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</si>
  <si>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</si>
  <si>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</si>
  <si>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</si>
  <si>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</si>
  <si>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</si>
  <si>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</si>
  <si>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</si>
  <si>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</si>
  <si>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</si>
  <si>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</si>
  <si>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</si>
  <si>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</si>
  <si>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</si>
  <si>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</si>
  <si>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</si>
  <si>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</si>
  <si>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</si>
  <si>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</si>
  <si>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</si>
  <si>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</si>
  <si>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</si>
  <si>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</si>
  <si>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</si>
  <si>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</si>
  <si>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</si>
  <si>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</si>
  <si>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</si>
  <si>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</si>
  <si>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</si>
  <si>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</si>
  <si>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</si>
  <si>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</si>
  <si>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</si>
  <si>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</si>
  <si>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</si>
  <si>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</si>
  <si>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</si>
  <si>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</si>
  <si>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</si>
  <si>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</si>
  <si>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</si>
  <si>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</si>
  <si>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</si>
  <si>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</si>
  <si>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</si>
  <si>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</si>
  <si>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</si>
  <si>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</si>
  <si>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</si>
  <si>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</si>
  <si>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</si>
  <si>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</si>
  <si>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</si>
  <si>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</si>
  <si>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</si>
  <si>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</si>
  <si>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</si>
  <si>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</si>
  <si>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</si>
  <si>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</si>
  <si>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</si>
  <si>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</si>
  <si>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</si>
  <si>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</si>
  <si>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</si>
  <si>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</si>
  <si>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</si>
  <si>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</si>
  <si>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</si>
  <si>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</si>
  <si>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</si>
  <si>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</si>
  <si>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</si>
  <si>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</si>
  <si>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</si>
  <si>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</si>
  <si>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</si>
  <si>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</si>
  <si>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</si>
  <si>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</si>
  <si>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</si>
  <si>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</si>
  <si>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</si>
  <si>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</si>
  <si>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</si>
  <si>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</si>
  <si>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</si>
  <si>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</si>
  <si>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</si>
  <si>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</si>
  <si>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</si>
  <si>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</si>
  <si>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</si>
  <si>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</si>
  <si>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</si>
  <si>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</si>
  <si>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</si>
  <si>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</si>
  <si>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</si>
  <si>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</si>
  <si>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</si>
  <si>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</si>
  <si>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</si>
  <si>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</si>
  <si>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</si>
  <si>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</si>
  <si>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</si>
  <si>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</si>
  <si>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</si>
  <si>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</si>
  <si>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</si>
  <si>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</si>
  <si>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</si>
  <si>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</si>
  <si>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</si>
  <si>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</si>
  <si>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</si>
  <si>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</si>
  <si>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</si>
  <si>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</si>
  <si>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</si>
  <si>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</si>
  <si>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</si>
  <si>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</si>
  <si>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</si>
  <si>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</si>
  <si>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</si>
  <si>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</si>
  <si>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</si>
  <si>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</si>
  <si>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</si>
  <si>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</si>
  <si>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</si>
  <si>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</si>
  <si>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</si>
  <si>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</si>
  <si>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</si>
  <si>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</si>
  <si>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</si>
  <si>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</si>
  <si>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</si>
  <si>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</si>
  <si>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</si>
  <si>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</si>
  <si>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</si>
  <si>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</si>
  <si>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</si>
  <si>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</si>
  <si>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</si>
  <si>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</si>
  <si>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</si>
  <si>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</si>
  <si>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</si>
  <si>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</si>
  <si>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</si>
  <si>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</si>
  <si>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</si>
  <si>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</si>
  <si>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</si>
  <si>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</si>
  <si>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</si>
  <si>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</si>
  <si>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</si>
  <si>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</si>
  <si>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</si>
  <si>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</si>
  <si>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</si>
  <si>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</si>
  <si>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</si>
  <si>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</si>
  <si>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</si>
  <si>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</si>
  <si>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</si>
  <si>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</si>
  <si>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</si>
  <si>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</si>
  <si>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</si>
  <si>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</si>
  <si>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</si>
  <si>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</si>
  <si>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</si>
  <si>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</si>
  <si>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</si>
  <si>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</si>
  <si>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</si>
  <si>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</si>
  <si>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</si>
  <si>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</si>
  <si>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</si>
  <si>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</si>
  <si>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</si>
  <si>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</si>
  <si>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</si>
  <si>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</si>
  <si>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</si>
  <si>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</si>
  <si>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</si>
  <si>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</si>
  <si>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</si>
  <si>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</si>
  <si>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</si>
  <si>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</si>
  <si>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</si>
  <si>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</si>
  <si>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</si>
  <si>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</si>
  <si>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</si>
  <si>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</si>
  <si>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</si>
  <si>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</si>
  <si>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</si>
  <si>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</si>
  <si>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</si>
  <si>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</si>
  <si>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</si>
  <si>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</si>
  <si>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</si>
  <si>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</si>
  <si>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</si>
  <si>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</si>
  <si>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</si>
  <si>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</si>
  <si>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</si>
  <si>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</si>
  <si>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</si>
  <si>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</si>
  <si>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</si>
  <si>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</si>
  <si>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</si>
  <si>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</si>
  <si>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</si>
  <si>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</si>
  <si>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</si>
  <si>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</si>
  <si>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</si>
  <si>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</si>
  <si>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</si>
  <si>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</si>
  <si>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</si>
  <si>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</si>
  <si>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</si>
  <si>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</si>
  <si>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</si>
  <si>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</si>
  <si>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</si>
  <si>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</si>
  <si>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</si>
  <si>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</si>
  <si>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</si>
  <si>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</si>
  <si>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</si>
  <si>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</si>
  <si>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</si>
  <si>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</si>
  <si>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</si>
  <si>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</si>
  <si>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</si>
  <si>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</si>
  <si>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</si>
  <si>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</si>
  <si>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</si>
  <si>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</si>
  <si>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</si>
  <si>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</si>
  <si>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</si>
  <si>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</si>
  <si>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</si>
  <si>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</si>
  <si>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</si>
  <si>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</si>
  <si>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</si>
  <si>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</si>
  <si>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</si>
  <si>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</si>
  <si>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</si>
  <si>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</si>
  <si>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</si>
  <si>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</si>
  <si>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</si>
  <si>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</si>
  <si>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</si>
  <si>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</si>
  <si>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</si>
  <si>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</si>
  <si>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</si>
  <si>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</si>
  <si>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</si>
  <si>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</si>
  <si>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</si>
  <si>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</si>
  <si>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</si>
  <si>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</si>
  <si>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</si>
  <si>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</si>
  <si>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</si>
  <si>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</si>
  <si>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</si>
  <si>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</si>
  <si>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</si>
  <si>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</si>
  <si>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</si>
  <si>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</si>
  <si>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</si>
  <si>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</si>
  <si>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</si>
  <si>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</si>
  <si>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</si>
  <si>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</si>
  <si>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</si>
  <si>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</si>
  <si>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</si>
  <si>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</si>
  <si>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</si>
  <si>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</si>
  <si>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</si>
  <si>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</si>
  <si>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</si>
  <si>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</si>
  <si>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</si>
  <si>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</si>
  <si>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</si>
  <si>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</si>
  <si>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</si>
  <si>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</si>
  <si>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</si>
  <si>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</si>
  <si>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</si>
  <si>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</si>
  <si>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</si>
  <si>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</si>
  <si>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</si>
  <si>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</si>
  <si>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</si>
  <si>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</si>
  <si>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</si>
  <si>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</si>
  <si>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</si>
  <si>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</si>
  <si>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</si>
  <si>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</si>
  <si>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</si>
  <si>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</si>
  <si>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</si>
  <si>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</si>
  <si>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</si>
  <si>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</si>
  <si>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</si>
  <si>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</si>
  <si>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</si>
  <si>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</si>
  <si>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</si>
  <si>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</si>
  <si>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</si>
  <si>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</si>
  <si>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</si>
  <si>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</si>
  <si>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</si>
  <si>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</si>
  <si>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</si>
  <si>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</si>
  <si>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</si>
  <si>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</si>
  <si>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</si>
  <si>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</si>
  <si>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</si>
  <si>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</si>
  <si>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</si>
  <si>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</si>
  <si>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</si>
  <si>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</si>
  <si>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</si>
  <si>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</si>
  <si>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</si>
  <si>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</si>
  <si>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</si>
  <si>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</si>
  <si>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</si>
  <si>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</si>
  <si>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</si>
  <si>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</si>
  <si>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</si>
  <si>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</si>
  <si>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</si>
  <si>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</si>
  <si>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</si>
  <si>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</si>
  <si>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</si>
  <si>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</si>
  <si>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</si>
  <si>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</si>
  <si>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</si>
  <si>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</si>
  <si>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</si>
  <si>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</si>
  <si>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</si>
  <si>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</si>
  <si>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</si>
  <si>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</si>
  <si>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</si>
  <si>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</si>
  <si>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</si>
  <si>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</si>
  <si>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</si>
  <si>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</si>
  <si>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</si>
  <si>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</si>
  <si>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</si>
  <si>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</si>
  <si>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</si>
  <si>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</si>
  <si>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</si>
  <si>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</si>
  <si>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</si>
  <si>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</si>
  <si>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</si>
  <si>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</si>
  <si>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</si>
  <si>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</si>
  <si>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</si>
  <si>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</si>
  <si>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</si>
  <si>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</si>
  <si>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</si>
  <si>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</si>
  <si>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</si>
  <si>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</si>
  <si>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</si>
  <si>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</si>
  <si>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</si>
  <si>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</si>
  <si>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</si>
  <si>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</si>
  <si>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</si>
  <si>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</si>
  <si>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</si>
  <si>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</si>
  <si>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</si>
  <si>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</si>
  <si>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</si>
  <si>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</si>
  <si>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</si>
  <si>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</si>
  <si>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</si>
  <si>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</si>
  <si>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</si>
  <si>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</si>
  <si>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</si>
  <si>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</si>
  <si>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</si>
  <si>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</si>
  <si>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</si>
  <si>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</si>
  <si>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</si>
  <si>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</si>
  <si>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</si>
  <si>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</si>
  <si>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</si>
  <si>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</si>
  <si>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</si>
  <si>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</si>
  <si>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</si>
  <si>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</si>
  <si>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</si>
  <si>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</si>
  <si>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</si>
  <si>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</si>
  <si>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</si>
  <si>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</si>
  <si>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</si>
  <si>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</si>
  <si>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</si>
  <si>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</si>
  <si>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</si>
  <si>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</si>
  <si>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</si>
  <si>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</si>
  <si>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</si>
  <si>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</si>
  <si>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</si>
  <si>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</si>
  <si>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</si>
  <si>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</si>
  <si>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</si>
  <si>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</si>
  <si>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</si>
  <si>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</si>
  <si>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</si>
  <si>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</si>
  <si>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</si>
  <si>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</si>
  <si>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</si>
  <si>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</si>
  <si>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</si>
  <si>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</si>
  <si>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</si>
  <si>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</si>
  <si>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</si>
  <si>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</si>
  <si>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</si>
  <si>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</si>
  <si>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</si>
  <si>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</si>
  <si>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</si>
  <si>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</si>
  <si>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</si>
  <si>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</si>
  <si>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</si>
  <si>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</si>
  <si>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</si>
  <si>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</si>
  <si>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</si>
  <si>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</si>
  <si>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</si>
  <si>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</si>
  <si>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</si>
  <si>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</si>
  <si>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</si>
  <si>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</si>
  <si>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</si>
  <si>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</si>
  <si>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</si>
  <si>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</si>
  <si>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</si>
  <si>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</si>
  <si>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</si>
  <si>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</si>
  <si>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</si>
  <si>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</si>
  <si>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</si>
  <si>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</si>
  <si>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</si>
  <si>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</si>
  <si>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</si>
  <si>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</si>
  <si>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</si>
  <si>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</si>
  <si>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</si>
  <si>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</si>
  <si>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</si>
  <si>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</si>
  <si>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</si>
  <si>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</si>
  <si>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</si>
  <si>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</si>
  <si>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</si>
  <si>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</si>
  <si>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</si>
  <si>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</si>
  <si>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</si>
  <si>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</si>
  <si>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</si>
  <si>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</si>
  <si>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</si>
  <si>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</si>
  <si>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</si>
  <si>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</si>
  <si>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</si>
  <si>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</si>
  <si>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</si>
  <si>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</si>
  <si>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</si>
  <si>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</si>
  <si>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</si>
  <si>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</si>
  <si>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</si>
  <si>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</si>
  <si>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</si>
  <si>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</si>
  <si>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</si>
  <si>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</si>
  <si>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</si>
  <si>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</si>
  <si>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</si>
  <si>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</si>
  <si>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</si>
  <si>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</si>
  <si>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</si>
  <si>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</si>
  <si>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</si>
  <si>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</si>
  <si>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</si>
  <si>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</si>
  <si>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</si>
  <si>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</si>
  <si>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</si>
  <si>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</si>
  <si>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</si>
  <si>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</si>
  <si>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</si>
  <si>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</si>
  <si>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</si>
  <si>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</si>
  <si>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</si>
  <si>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</si>
  <si>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</si>
  <si>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</si>
  <si>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</si>
  <si>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</si>
  <si>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</si>
  <si>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</si>
  <si>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</si>
  <si>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</si>
  <si>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</si>
  <si>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</si>
  <si>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</si>
  <si>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</si>
  <si>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</si>
  <si>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</si>
  <si>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</si>
  <si>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</si>
  <si>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</si>
  <si>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</si>
  <si>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</si>
  <si>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</si>
  <si>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</si>
  <si>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</si>
  <si>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</si>
  <si>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</si>
  <si>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</si>
  <si>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</si>
  <si>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</si>
  <si>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</si>
  <si>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</si>
  <si>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</si>
  <si>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</si>
  <si>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</si>
  <si>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</si>
  <si>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</si>
  <si>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</si>
  <si>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</si>
  <si>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</si>
  <si>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</si>
  <si>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</si>
  <si>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</si>
  <si>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</si>
  <si>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</si>
  <si>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</si>
  <si>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</si>
  <si>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</si>
  <si>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</si>
  <si>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</si>
  <si>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</si>
  <si>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</si>
  <si>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</si>
  <si>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</si>
  <si>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</si>
  <si>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</si>
  <si>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</si>
  <si>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</si>
  <si>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</si>
  <si>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</si>
  <si>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</si>
  <si>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</si>
  <si>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</si>
  <si>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</si>
  <si>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</si>
  <si>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</si>
  <si>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</si>
  <si>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</si>
  <si>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</si>
  <si>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</si>
  <si>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</si>
  <si>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</si>
  <si>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</si>
  <si>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</si>
  <si>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</si>
  <si>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</si>
  <si>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</si>
  <si>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</si>
  <si>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</si>
  <si>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</si>
  <si>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</si>
  <si>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</si>
  <si>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</si>
  <si>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</si>
  <si>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</si>
  <si>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</si>
  <si>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</si>
  <si>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</si>
  <si>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</si>
  <si>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</si>
  <si>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</si>
  <si>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</si>
  <si>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</si>
  <si>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</si>
  <si>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</si>
  <si>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</si>
  <si>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</si>
  <si>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</si>
  <si>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</si>
  <si>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</si>
  <si>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</si>
  <si>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</si>
  <si>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</si>
  <si>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</si>
  <si>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</si>
  <si>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</si>
  <si>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</si>
  <si>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</si>
  <si>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</si>
  <si>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</si>
  <si>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</si>
  <si>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</si>
  <si>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</si>
  <si>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</si>
  <si>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</si>
  <si>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</si>
  <si>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</si>
  <si>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</si>
  <si>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</si>
  <si>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</si>
  <si>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</si>
  <si>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</si>
  <si>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</si>
  <si>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</si>
  <si>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</si>
  <si>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</si>
  <si>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</si>
  <si>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</si>
  <si>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</si>
  <si>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</si>
  <si>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</si>
  <si>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</si>
  <si>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</si>
  <si>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</si>
  <si>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</si>
  <si>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</si>
  <si>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</si>
  <si>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</si>
  <si>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</si>
  <si>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</si>
  <si>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</si>
  <si>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</si>
  <si>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</si>
  <si>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</si>
  <si>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</si>
  <si>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</si>
  <si>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</si>
  <si>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</si>
  <si>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</si>
  <si>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</si>
  <si>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</si>
  <si>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</si>
  <si>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</si>
  <si>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</si>
  <si>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</si>
  <si>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</si>
  <si>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</si>
  <si>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</si>
  <si>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</si>
  <si>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</si>
  <si>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</si>
  <si>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</si>
  <si>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</si>
  <si>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</si>
  <si>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</si>
  <si>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</si>
  <si>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</si>
  <si>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</si>
  <si>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</si>
  <si>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</si>
  <si>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</si>
  <si>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</si>
  <si>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</si>
  <si>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</si>
  <si>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</si>
  <si>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</si>
  <si>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</si>
  <si>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</si>
  <si>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</si>
  <si>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</si>
  <si>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</si>
  <si>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</si>
  <si>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</si>
  <si>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</si>
  <si>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</si>
  <si>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</si>
  <si>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</si>
  <si>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</si>
  <si>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</si>
  <si>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</si>
  <si>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</si>
  <si>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</si>
  <si>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</si>
  <si>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</si>
  <si>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</si>
  <si>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</si>
  <si>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</si>
  <si>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</si>
  <si>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</si>
  <si>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</si>
  <si>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</si>
  <si>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</si>
  <si>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</si>
  <si>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</si>
  <si>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</si>
  <si>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</si>
  <si>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</si>
  <si>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</si>
  <si>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</si>
  <si>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</si>
  <si>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</si>
  <si>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</si>
  <si>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</si>
  <si>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</si>
  <si>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</si>
  <si>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</si>
  <si>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</si>
  <si>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</si>
  <si>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</si>
  <si>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</si>
  <si>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</si>
  <si>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</si>
  <si>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</si>
  <si>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</si>
  <si>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</si>
  <si>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</si>
  <si>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</si>
  <si>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</si>
  <si>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</si>
  <si>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</si>
  <si>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</si>
  <si>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</si>
  <si>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</si>
  <si>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</si>
  <si>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</si>
  <si>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</si>
  <si>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</si>
  <si>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</si>
  <si>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</si>
  <si>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</si>
  <si>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</si>
  <si>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</si>
  <si>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</si>
  <si>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</si>
  <si>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</si>
  <si>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</si>
  <si>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</si>
  <si>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</si>
  <si>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</si>
  <si>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</si>
  <si>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</si>
  <si>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</si>
  <si>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</si>
  <si>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</si>
  <si>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</si>
  <si>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</si>
  <si>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</si>
  <si>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</si>
  <si>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</si>
  <si>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</si>
  <si>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</si>
  <si>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</si>
  <si>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</si>
  <si>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</si>
  <si>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</si>
  <si>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</si>
  <si>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</si>
  <si>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</si>
  <si>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</si>
  <si>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</si>
  <si>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</si>
  <si>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</si>
  <si>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</si>
  <si>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</si>
  <si>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</si>
  <si>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</si>
  <si>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</si>
  <si>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</si>
  <si>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</si>
  <si>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</si>
  <si>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</si>
  <si>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</si>
  <si>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</si>
  <si>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</si>
  <si>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</si>
  <si>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</si>
  <si>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</si>
  <si>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</si>
  <si>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</si>
  <si>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</si>
  <si>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</si>
  <si>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</si>
  <si>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</si>
  <si>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</si>
  <si>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</si>
  <si>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</si>
  <si>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</si>
  <si>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</si>
  <si>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</si>
  <si>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</si>
  <si>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</si>
  <si>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</si>
  <si>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</si>
  <si>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</si>
  <si>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</si>
  <si>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</si>
  <si>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</si>
  <si>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</si>
  <si>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</si>
  <si>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</si>
  <si>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</si>
  <si>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</si>
  <si>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</si>
  <si>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</si>
  <si>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</si>
  <si>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</si>
  <si>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</si>
  <si>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</si>
  <si>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</si>
  <si>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</si>
  <si>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</si>
  <si>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</si>
  <si>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</si>
  <si>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</si>
  <si>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</si>
  <si>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</si>
  <si>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</si>
  <si>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</si>
  <si>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</si>
  <si>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</si>
  <si>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</si>
  <si>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</si>
  <si>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</si>
  <si>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</si>
  <si>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</si>
  <si>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</si>
  <si>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</si>
  <si>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</si>
  <si>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</si>
  <si>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</si>
  <si>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</si>
  <si>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</si>
  <si>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</si>
  <si>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</si>
  <si>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</si>
  <si>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</si>
  <si>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</si>
  <si>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</si>
  <si>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</si>
  <si>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</si>
  <si>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</si>
  <si>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</si>
  <si>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</si>
  <si>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</si>
  <si>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</si>
  <si>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</si>
  <si>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</si>
  <si>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</si>
  <si>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</si>
  <si>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</si>
  <si>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</si>
  <si>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</si>
  <si>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</si>
  <si>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</si>
  <si>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</si>
  <si>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</si>
  <si>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</si>
  <si>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</si>
  <si>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</si>
  <si>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</si>
  <si>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</si>
  <si>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</si>
  <si>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</si>
  <si>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</si>
  <si>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</si>
  <si>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</si>
  <si>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</si>
  <si>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</si>
  <si>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</si>
  <si>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</si>
  <si>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</si>
  <si>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</si>
  <si>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</si>
  <si>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</si>
  <si>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</si>
  <si>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</si>
  <si>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</si>
  <si>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</si>
  <si>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</si>
  <si>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</si>
  <si>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</si>
  <si>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</si>
  <si>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</si>
  <si>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</si>
  <si>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</si>
  <si>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</si>
  <si>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</si>
  <si>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</si>
  <si>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</si>
  <si>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</si>
  <si>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</si>
  <si>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</si>
  <si>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</si>
  <si>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</si>
  <si>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</si>
  <si>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</si>
  <si>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</si>
  <si>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</si>
  <si>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</si>
  <si>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</si>
  <si>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</si>
  <si>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</si>
  <si>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</si>
  <si>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</si>
  <si>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</si>
  <si>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</si>
  <si>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</si>
  <si>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</si>
  <si>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</si>
  <si>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</si>
  <si>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</si>
  <si>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</si>
  <si>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</si>
  <si>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</si>
  <si>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</si>
  <si>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</si>
  <si>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</si>
  <si>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</si>
  <si>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</si>
  <si>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</si>
  <si>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</si>
  <si>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</si>
  <si>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</si>
  <si>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</si>
  <si>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</si>
  <si>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</si>
  <si>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</si>
  <si>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</si>
  <si>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</si>
  <si>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</si>
  <si>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</si>
  <si>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</si>
  <si>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</si>
  <si>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</si>
  <si>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</si>
  <si>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</si>
  <si>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</si>
  <si>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</si>
  <si>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</si>
  <si>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</si>
  <si>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</si>
  <si>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</si>
  <si>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</si>
  <si>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</si>
  <si>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</si>
  <si>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</si>
  <si>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</si>
  <si>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</si>
  <si>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</si>
  <si>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</si>
  <si>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</si>
  <si>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</si>
  <si>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</si>
  <si>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</si>
  <si>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</si>
  <si>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</si>
  <si>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</si>
  <si>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</si>
  <si>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</si>
  <si>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</si>
  <si>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</si>
  <si>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</si>
  <si>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</si>
  <si>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</si>
  <si>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</si>
  <si>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</si>
  <si>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</si>
  <si>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</si>
  <si>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</si>
  <si>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</si>
  <si>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</si>
  <si>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</si>
  <si>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</si>
  <si>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</si>
  <si>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</si>
  <si>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</si>
  <si>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</si>
  <si>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</si>
  <si>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</si>
  <si>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</si>
  <si>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</si>
  <si>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</si>
  <si>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</si>
  <si>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</si>
  <si>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</si>
  <si>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</si>
  <si>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</si>
  <si>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</si>
  <si>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</si>
  <si>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</si>
  <si>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</si>
  <si>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</si>
  <si>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</si>
  <si>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</si>
  <si>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</si>
  <si>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</si>
  <si>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</si>
  <si>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</si>
  <si>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</si>
  <si>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</si>
  <si>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</si>
  <si>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</si>
  <si>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</si>
  <si>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</si>
  <si>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</si>
  <si>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</si>
  <si>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</si>
  <si>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</si>
  <si>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</si>
  <si>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</si>
  <si>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</si>
  <si>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</si>
  <si>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</si>
  <si>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</si>
  <si>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</si>
  <si>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</si>
  <si>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</si>
  <si>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</si>
  <si>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</si>
  <si>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</si>
  <si>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</si>
  <si>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</si>
  <si>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</si>
  <si>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</si>
  <si>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</si>
  <si>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</si>
  <si>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</si>
  <si>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</si>
  <si>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</si>
  <si>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</si>
  <si>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</si>
  <si>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</si>
  <si>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</si>
  <si>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</si>
  <si>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</si>
  <si>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</si>
  <si>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</si>
  <si>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</si>
  <si>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</si>
  <si>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</si>
  <si>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</si>
  <si>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</si>
  <si>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</si>
  <si>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</si>
  <si>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</si>
  <si>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</si>
  <si>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</si>
  <si>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</si>
  <si>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</si>
  <si>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</si>
  <si>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</si>
  <si>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</si>
  <si>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</si>
  <si>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</si>
  <si>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</si>
  <si>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</si>
  <si>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</si>
  <si>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</si>
  <si>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</si>
  <si>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</si>
  <si>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</si>
  <si>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</si>
  <si>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</si>
  <si>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</si>
  <si>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</si>
  <si>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</si>
  <si>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</si>
  <si>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</si>
  <si>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</si>
  <si>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</si>
  <si>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</si>
  <si>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</si>
  <si>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</si>
  <si>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</si>
  <si>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</si>
  <si>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</si>
  <si>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</si>
  <si>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</si>
  <si>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</si>
  <si>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</si>
  <si>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</si>
  <si>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</si>
  <si>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</si>
  <si>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</si>
  <si>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</si>
  <si>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</si>
  <si>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</si>
  <si>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</si>
  <si>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</si>
  <si>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</si>
  <si>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</si>
  <si>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</si>
  <si>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</si>
  <si>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</si>
  <si>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</si>
  <si>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</si>
  <si>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</si>
  <si>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</si>
  <si>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</si>
  <si>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</si>
  <si>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</si>
  <si>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</si>
  <si>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</si>
  <si>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</si>
  <si>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</si>
  <si>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</si>
  <si>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</si>
  <si>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</si>
  <si>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</si>
  <si>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</si>
  <si>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</si>
  <si>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</si>
  <si>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</si>
  <si>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</si>
  <si>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</si>
  <si>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</si>
  <si>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</si>
  <si>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</si>
  <si>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</si>
  <si>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</si>
  <si>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</si>
  <si>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</si>
  <si>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</si>
  <si>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</si>
  <si>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</si>
  <si>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</si>
  <si>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</si>
  <si>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</si>
  <si>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</si>
  <si>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</si>
  <si>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</si>
  <si>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</si>
  <si>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</si>
  <si>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</si>
  <si>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</si>
  <si>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</si>
  <si>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</si>
  <si>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</si>
  <si>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</si>
  <si>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</si>
  <si>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</si>
  <si>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</si>
  <si>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</si>
  <si>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</si>
  <si>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</si>
  <si>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</si>
  <si>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</si>
  <si>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</si>
  <si>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</si>
  <si>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</si>
  <si>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</si>
  <si>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</si>
  <si>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</si>
  <si>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</si>
  <si>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</si>
  <si>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</si>
  <si>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</si>
  <si>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</si>
  <si>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</si>
  <si>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</si>
  <si>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</si>
  <si>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</si>
  <si>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</si>
  <si>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</si>
  <si>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</si>
  <si>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</si>
  <si>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</si>
  <si>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</si>
  <si>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</si>
  <si>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</si>
  <si>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</si>
  <si>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</si>
  <si>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</si>
  <si>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</si>
  <si>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</si>
  <si>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</si>
  <si>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</si>
  <si>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</si>
  <si>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</si>
  <si>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</si>
  <si>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</si>
  <si>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</si>
  <si>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</si>
  <si>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</si>
  <si>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</si>
  <si>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</si>
  <si>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</si>
  <si>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</si>
  <si>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</si>
  <si>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</si>
  <si>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</si>
  <si>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</si>
  <si>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</si>
  <si>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</si>
  <si>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</si>
  <si>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</si>
  <si>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</si>
  <si>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</si>
  <si>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</si>
  <si>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</si>
  <si>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</si>
  <si>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</si>
  <si>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</si>
  <si>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</si>
  <si>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</si>
  <si>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</si>
  <si>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</si>
  <si>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</si>
  <si>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</si>
  <si>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</si>
  <si>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</si>
  <si>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</si>
  <si>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</si>
  <si>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</si>
  <si>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</si>
  <si>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</si>
  <si>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</si>
  <si>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</si>
  <si>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</si>
  <si>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</si>
  <si>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</si>
  <si>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</si>
  <si>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</si>
  <si>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</si>
  <si>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</si>
  <si>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</si>
  <si>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</si>
  <si>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</si>
  <si>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</si>
  <si>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</si>
  <si>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</si>
  <si>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</si>
  <si>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</si>
  <si>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</si>
  <si>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</si>
  <si>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</si>
  <si>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</si>
  <si>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</si>
  <si>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</si>
  <si>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</si>
  <si>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</si>
  <si>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</si>
  <si>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</si>
  <si>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</si>
  <si>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</si>
  <si>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</si>
  <si>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</si>
  <si>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</si>
  <si>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</si>
  <si>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</si>
  <si>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</si>
  <si>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</si>
  <si>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</si>
  <si>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</si>
  <si>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</si>
  <si>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</si>
  <si>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</si>
  <si>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</si>
  <si>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</si>
  <si>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</si>
  <si>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</si>
  <si>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</si>
  <si>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</si>
  <si>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</si>
  <si>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</si>
  <si>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</si>
  <si>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</si>
  <si>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</si>
  <si>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</si>
  <si>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</si>
  <si>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</si>
  <si>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</si>
  <si>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</si>
  <si>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</si>
  <si>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</si>
  <si>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</si>
  <si>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</si>
  <si>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</si>
  <si>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</si>
  <si>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</si>
  <si>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</si>
  <si>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</si>
  <si>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</si>
  <si>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</si>
  <si>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</si>
  <si>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</si>
  <si>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</si>
  <si>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</si>
  <si>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</si>
  <si>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</si>
  <si>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</si>
  <si>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</si>
  <si>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</si>
  <si>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</si>
  <si>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</si>
  <si>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</si>
  <si>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</si>
  <si>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</si>
  <si>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</si>
  <si>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</si>
  <si>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</si>
  <si>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</si>
  <si>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</si>
  <si>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</si>
  <si>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</si>
  <si>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</si>
  <si>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</si>
  <si>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</si>
  <si>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</si>
  <si>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</si>
  <si>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</si>
  <si>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</si>
  <si>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</si>
  <si>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</si>
  <si>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</si>
  <si>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</si>
  <si>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</si>
  <si>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</si>
  <si>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</si>
  <si>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</si>
  <si>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</si>
  <si>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</si>
  <si>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</si>
  <si>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</si>
  <si>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</si>
  <si>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</si>
  <si>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</si>
  <si>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</si>
  <si>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</si>
  <si>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</si>
  <si>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</si>
  <si>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</si>
  <si>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</si>
  <si>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</si>
  <si>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</si>
  <si>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</si>
  <si>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</si>
  <si>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</si>
  <si>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</si>
  <si>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</si>
  <si>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</si>
  <si>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</si>
  <si>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</si>
  <si>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</si>
  <si>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</si>
  <si>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</si>
  <si>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</si>
  <si>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</si>
  <si>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</si>
  <si>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</si>
  <si>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</si>
  <si>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</si>
  <si>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</si>
  <si>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</si>
  <si>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</si>
  <si>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</si>
  <si>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</si>
  <si>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</si>
  <si>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</si>
  <si>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</si>
  <si>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</si>
  <si>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</si>
  <si>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</si>
  <si>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</si>
  <si>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</si>
  <si>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</si>
  <si>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</si>
  <si>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</si>
  <si>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</si>
  <si>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</si>
  <si>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</si>
  <si>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</si>
  <si>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</si>
  <si>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</si>
  <si>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</si>
  <si>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</si>
  <si>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</si>
  <si>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</si>
  <si>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</si>
  <si>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</si>
  <si>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</si>
  <si>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</si>
  <si>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</si>
  <si>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</si>
  <si>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</si>
  <si>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</si>
  <si>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</si>
  <si>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</si>
  <si>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</si>
  <si>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</si>
  <si>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</si>
  <si>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</si>
  <si>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</si>
  <si>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</si>
  <si>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</si>
  <si>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</si>
  <si>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</si>
  <si>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</si>
  <si>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</si>
  <si>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</si>
  <si>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</si>
  <si>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</si>
  <si>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</si>
  <si>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</si>
  <si>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</si>
  <si>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</si>
  <si>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</si>
  <si>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</si>
  <si>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</si>
  <si>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</si>
  <si>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</si>
  <si>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</si>
  <si>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</si>
  <si>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</si>
  <si>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</si>
  <si>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</si>
  <si>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</si>
  <si>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</si>
  <si>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</si>
  <si>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</si>
  <si>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</si>
  <si>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</si>
  <si>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</si>
  <si>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</si>
  <si>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</si>
  <si>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</si>
  <si>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</si>
  <si>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</si>
  <si>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</si>
  <si>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</si>
  <si>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</si>
  <si>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</si>
  <si>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</si>
  <si>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</si>
  <si>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</si>
  <si>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</si>
  <si>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</si>
  <si>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</si>
  <si>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</si>
  <si>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</si>
  <si>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</si>
  <si>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</si>
  <si>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</si>
  <si>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</si>
  <si>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</si>
  <si>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</si>
  <si>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</si>
  <si>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</si>
  <si>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</si>
  <si>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</si>
  <si>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</si>
  <si>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</si>
  <si>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</si>
  <si>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</si>
  <si>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</si>
  <si>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</si>
  <si>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</si>
  <si>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</si>
  <si>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</si>
  <si>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</si>
  <si>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</si>
  <si>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</si>
  <si>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</si>
  <si>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</si>
  <si>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</si>
  <si>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</si>
  <si>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</si>
  <si>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</si>
  <si>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</si>
  <si>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</si>
  <si>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</si>
  <si>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</si>
  <si>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</si>
  <si>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</si>
  <si>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</si>
  <si>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</si>
  <si>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</si>
  <si>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</si>
  <si>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</si>
  <si>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</si>
  <si>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</si>
  <si>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</si>
  <si>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</si>
  <si>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</si>
  <si>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</si>
  <si>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</si>
  <si>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</si>
  <si>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</si>
  <si>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</si>
  <si>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</si>
  <si>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</si>
  <si>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</si>
  <si>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</si>
  <si>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</si>
  <si>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</si>
  <si>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</si>
  <si>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</si>
  <si>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</si>
  <si>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</si>
  <si>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</si>
  <si>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</si>
  <si>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</si>
  <si>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</si>
  <si>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</si>
  <si>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</si>
  <si>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</si>
  <si>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</si>
  <si>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</si>
  <si>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</si>
  <si>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</si>
  <si>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</si>
  <si>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</si>
  <si>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</si>
  <si>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</si>
  <si>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</si>
  <si>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</si>
  <si>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</si>
  <si>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</si>
  <si>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</si>
  <si>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</si>
  <si>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</si>
  <si>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</si>
  <si>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</si>
  <si>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</si>
  <si>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</si>
  <si>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</si>
  <si>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</si>
  <si>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</si>
  <si>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</si>
  <si>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</si>
  <si>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</si>
  <si>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</si>
  <si>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</si>
  <si>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</si>
  <si>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</si>
  <si>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</si>
  <si>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</si>
  <si>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</si>
  <si>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</si>
  <si>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</si>
  <si>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</si>
  <si>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</si>
  <si>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</si>
  <si>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</si>
  <si>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</si>
  <si>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</si>
  <si>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</si>
  <si>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</si>
  <si>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</si>
  <si>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</si>
  <si>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</si>
  <si>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</si>
  <si>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</si>
  <si>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</si>
  <si>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</si>
  <si>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</si>
  <si>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</si>
  <si>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</si>
  <si>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</si>
  <si>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</si>
  <si>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</si>
  <si>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</si>
  <si>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</si>
  <si>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</si>
  <si>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</si>
  <si>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</si>
  <si>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</si>
  <si>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</si>
  <si>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</si>
  <si>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</si>
  <si>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</si>
  <si>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</si>
  <si>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</si>
  <si>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</si>
  <si>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</si>
  <si>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</si>
  <si>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</si>
  <si>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</si>
  <si>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</si>
  <si>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</si>
  <si>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</si>
  <si>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</si>
  <si>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</si>
  <si>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</si>
  <si>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</si>
  <si>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</si>
  <si>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</si>
  <si>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</si>
  <si>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</si>
  <si>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</si>
  <si>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</si>
  <si>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</si>
  <si>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</si>
  <si>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</si>
  <si>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</si>
  <si>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</si>
  <si>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</si>
  <si>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</si>
  <si>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</si>
  <si>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</si>
  <si>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</si>
  <si>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</si>
  <si>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</si>
  <si>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</si>
  <si>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</si>
  <si>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</si>
  <si>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</si>
  <si>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</si>
  <si>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</si>
  <si>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</si>
  <si>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</si>
  <si>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</si>
  <si>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</si>
  <si>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</si>
  <si>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</si>
  <si>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</si>
  <si>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</si>
  <si>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</si>
  <si>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</si>
  <si>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</si>
  <si>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</si>
  <si>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</si>
  <si>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</si>
  <si>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</si>
  <si>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</si>
  <si>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</si>
  <si>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</si>
  <si>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</si>
  <si>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</si>
  <si>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</si>
  <si>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</si>
  <si>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</si>
  <si>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</si>
  <si>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</si>
  <si>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</si>
  <si>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</si>
  <si>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</si>
  <si>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</si>
  <si>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</si>
  <si>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</si>
  <si>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</si>
  <si>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</si>
  <si>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</si>
  <si>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</si>
  <si>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</si>
  <si>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</si>
  <si>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</si>
  <si>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</si>
  <si>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</si>
  <si>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</si>
  <si>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</si>
  <si>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</si>
  <si>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</si>
  <si>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</si>
  <si>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</si>
  <si>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</si>
  <si>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</si>
  <si>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</si>
  <si>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</si>
  <si>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</si>
  <si>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</si>
  <si>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</si>
  <si>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</si>
  <si>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</si>
  <si>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</si>
  <si>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</si>
  <si>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</si>
  <si>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</si>
  <si>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</si>
  <si>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</si>
  <si>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</si>
  <si>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</si>
  <si>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</si>
  <si>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</si>
  <si>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</si>
  <si>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</si>
  <si>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</si>
  <si>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</si>
  <si>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</si>
  <si>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</si>
  <si>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</si>
  <si>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</si>
  <si>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</si>
  <si>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</si>
  <si>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</si>
  <si>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</si>
  <si>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</si>
  <si>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</si>
  <si>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</si>
  <si>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</si>
  <si>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</si>
  <si>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</si>
  <si>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</si>
  <si>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</si>
  <si>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</si>
  <si>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</si>
  <si>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</si>
  <si>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</si>
  <si>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</si>
  <si>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</si>
  <si>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</si>
  <si>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</si>
  <si>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</si>
  <si>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</si>
  <si>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</si>
  <si>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</si>
  <si>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</si>
  <si>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</si>
  <si>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</si>
  <si>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</si>
  <si>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</si>
  <si>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</si>
  <si>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</si>
  <si>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</si>
  <si>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</si>
  <si>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</si>
  <si>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</si>
  <si>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</si>
  <si>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</si>
  <si>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</si>
  <si>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</si>
  <si>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</si>
  <si>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</si>
  <si>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</si>
  <si>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</si>
  <si>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</si>
  <si>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</si>
  <si>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</si>
  <si>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</si>
  <si>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</si>
  <si>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</si>
  <si>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</si>
  <si>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</si>
  <si>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</si>
  <si>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</si>
  <si>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</si>
  <si>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</si>
  <si>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</si>
  <si>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</si>
  <si>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</si>
  <si>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</si>
  <si>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</si>
  <si>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</si>
  <si>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</si>
  <si>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</si>
  <si>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</si>
  <si>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</si>
  <si>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</si>
  <si>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</si>
  <si>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</si>
  <si>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</si>
  <si>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</si>
  <si>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</si>
  <si>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</si>
  <si>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</si>
  <si>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</si>
  <si>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</si>
  <si>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</si>
  <si>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</si>
  <si>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</si>
  <si>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</si>
  <si>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</si>
  <si>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</si>
  <si>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</si>
  <si>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</si>
  <si>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</si>
  <si>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</si>
  <si>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</si>
  <si>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</si>
  <si>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</si>
  <si>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</si>
  <si>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</si>
  <si>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</si>
  <si>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</si>
  <si>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</si>
  <si>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</si>
  <si>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</si>
  <si>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</si>
  <si>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</si>
  <si>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</si>
  <si>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</si>
  <si>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</si>
  <si>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</si>
  <si>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</si>
  <si>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</si>
  <si>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</si>
  <si>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</si>
  <si>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</si>
  <si>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</si>
  <si>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</si>
  <si>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</si>
  <si>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</si>
  <si>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</si>
  <si>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</si>
  <si>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</si>
  <si>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</si>
  <si>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</si>
  <si>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</si>
  <si>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</si>
  <si>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</si>
  <si>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</si>
  <si>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</si>
  <si>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</si>
  <si>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</si>
  <si>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</si>
  <si>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</si>
  <si>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</si>
  <si>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</si>
  <si>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</si>
  <si>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</si>
  <si>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</si>
  <si>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</si>
  <si>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</si>
  <si>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</si>
  <si>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</si>
  <si>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</si>
  <si>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</si>
  <si>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</si>
  <si>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</si>
  <si>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</si>
  <si>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</si>
  <si>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</si>
  <si>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</si>
  <si>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</si>
  <si>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</si>
  <si>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</si>
  <si>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</si>
  <si>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</si>
  <si>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</si>
  <si>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</si>
  <si>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</si>
  <si>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</si>
  <si>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</si>
  <si>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</si>
  <si>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</si>
  <si>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</si>
  <si>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</si>
  <si>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</si>
  <si>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</si>
  <si>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</si>
  <si>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</si>
  <si>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</si>
  <si>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</si>
  <si>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</si>
  <si>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</si>
  <si>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</si>
  <si>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</si>
  <si>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</si>
  <si>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</si>
  <si>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</si>
  <si>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</si>
  <si>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</si>
  <si>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</si>
  <si>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</si>
  <si>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</si>
  <si>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</si>
  <si>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</si>
  <si>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</si>
  <si>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</si>
  <si>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</si>
  <si>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</si>
  <si>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</si>
  <si>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</si>
  <si>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</si>
  <si>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</si>
  <si>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</si>
  <si>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</si>
  <si>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</si>
  <si>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</si>
  <si>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</si>
  <si>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</si>
  <si>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</si>
  <si>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</si>
  <si>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</si>
  <si>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</si>
  <si>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</si>
  <si>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</si>
  <si>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</si>
  <si>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</si>
  <si>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</si>
  <si>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</si>
  <si>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</si>
  <si>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</si>
  <si>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</si>
  <si>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</si>
  <si>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</si>
  <si>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</si>
  <si>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</si>
  <si>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</si>
  <si>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</si>
  <si>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</si>
  <si>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</si>
  <si>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</si>
  <si>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</si>
  <si>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</si>
  <si>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</si>
  <si>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</si>
  <si>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</si>
  <si>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</si>
  <si>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</si>
  <si>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</si>
  <si>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</si>
  <si>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</si>
  <si>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</si>
  <si>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</si>
  <si>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</si>
  <si>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</si>
  <si>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</si>
  <si>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</si>
  <si>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</si>
  <si>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</si>
  <si>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</si>
  <si>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</si>
  <si>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</si>
  <si>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</si>
  <si>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</si>
  <si>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</si>
  <si>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</si>
  <si>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</si>
  <si>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</si>
  <si>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</si>
  <si>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</si>
  <si>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</si>
  <si>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</si>
  <si>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</si>
  <si>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</si>
  <si>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</si>
  <si>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</si>
  <si>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</si>
  <si>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</si>
  <si>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</si>
  <si>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</si>
  <si>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</si>
  <si>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</si>
  <si>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</si>
  <si>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</si>
  <si>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</si>
  <si>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</si>
  <si>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</si>
  <si>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</si>
  <si>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</si>
  <si>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</si>
  <si>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</si>
  <si>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</si>
  <si>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</si>
  <si>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</si>
  <si>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</si>
  <si>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</si>
  <si>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</si>
  <si>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</si>
  <si>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</si>
  <si>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</si>
  <si>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</si>
  <si>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</si>
  <si>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</si>
  <si>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</si>
  <si>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</si>
  <si>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</si>
  <si>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</si>
  <si>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</si>
  <si>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</si>
  <si>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</si>
  <si>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</si>
  <si>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</si>
  <si>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</si>
  <si>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</si>
  <si>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</si>
  <si>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</si>
  <si>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</si>
  <si>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</si>
  <si>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</si>
  <si>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</si>
  <si>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</si>
  <si>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</si>
  <si>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</si>
  <si>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</si>
  <si>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</si>
  <si>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</si>
  <si>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</si>
  <si>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</si>
  <si>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</si>
  <si>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</si>
  <si>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</si>
  <si>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</si>
  <si>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</si>
  <si>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</si>
  <si>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</si>
  <si>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</si>
  <si>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</si>
  <si>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</si>
  <si>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</si>
  <si>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</si>
  <si>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</si>
  <si>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</si>
  <si>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</si>
  <si>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</si>
  <si>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</si>
  <si>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</si>
  <si>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</si>
  <si>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</si>
  <si>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</si>
  <si>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</si>
  <si>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</si>
  <si>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</si>
  <si>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</si>
  <si>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</si>
  <si>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</si>
  <si>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</si>
  <si>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</si>
  <si>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</si>
  <si>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</si>
  <si>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</si>
  <si>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</si>
  <si>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</si>
  <si>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</si>
  <si>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</si>
  <si>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</si>
  <si>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</si>
  <si>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</si>
  <si>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</si>
  <si>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</si>
  <si>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</si>
  <si>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</si>
  <si>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</si>
  <si>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</si>
  <si>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</si>
  <si>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</si>
  <si>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</si>
  <si>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</si>
  <si>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</si>
  <si>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</si>
  <si>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</si>
  <si>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</si>
  <si>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</si>
  <si>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</si>
  <si>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</si>
  <si>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</si>
  <si>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</si>
  <si>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</si>
  <si>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</si>
  <si>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</si>
  <si>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</si>
  <si>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</si>
  <si>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</si>
  <si>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</si>
  <si>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</si>
  <si>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</si>
  <si>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</si>
  <si>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</si>
  <si>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</si>
  <si>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</si>
  <si>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</si>
  <si>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</si>
  <si>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</si>
  <si>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</si>
  <si>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</si>
  <si>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</si>
  <si>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</si>
  <si>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</si>
  <si>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</si>
  <si>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</si>
  <si>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</si>
  <si>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</si>
  <si>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</si>
  <si>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</si>
  <si>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</si>
  <si>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</si>
  <si>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</si>
  <si>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</si>
  <si>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</si>
  <si>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</si>
  <si>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</si>
  <si>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</si>
  <si>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</si>
  <si>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</si>
  <si>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</si>
  <si>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</si>
  <si>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</si>
  <si>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</si>
  <si>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</si>
  <si>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</si>
  <si>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</si>
  <si>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</si>
  <si>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</si>
  <si>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</si>
  <si>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</si>
  <si>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</si>
  <si>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</si>
  <si>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</si>
  <si>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</si>
  <si>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</si>
  <si>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</si>
  <si>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</si>
  <si>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</si>
  <si>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</si>
  <si>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</si>
  <si>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</si>
  <si>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</si>
  <si>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</si>
  <si>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</si>
  <si>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</si>
  <si>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</si>
  <si>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</si>
  <si>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</si>
  <si>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</si>
  <si>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</si>
  <si>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</si>
  <si>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</si>
  <si>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</si>
  <si>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</si>
  <si>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</si>
  <si>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</si>
  <si>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</si>
  <si>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</si>
  <si>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</si>
  <si>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</si>
  <si>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</si>
  <si>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</si>
  <si>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</si>
  <si>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</si>
  <si>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</si>
  <si>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</si>
  <si>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</si>
  <si>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</si>
  <si>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</si>
  <si>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</si>
  <si>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</si>
  <si>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</si>
  <si>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</si>
  <si>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</si>
  <si>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</si>
  <si>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</si>
  <si>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</si>
  <si>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</si>
  <si>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</si>
  <si>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</si>
  <si>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</si>
  <si>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</si>
  <si>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</si>
  <si>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</si>
  <si>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</si>
  <si>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</si>
  <si>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</si>
  <si>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</si>
  <si>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</si>
  <si>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</si>
  <si>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</si>
  <si>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</si>
  <si>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</si>
  <si>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</si>
  <si>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</si>
  <si>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</si>
  <si>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</si>
  <si>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</si>
  <si>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</si>
  <si>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</si>
  <si>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</si>
  <si>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</si>
  <si>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</si>
  <si>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</si>
  <si>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</si>
  <si>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</si>
  <si>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</si>
  <si>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</si>
  <si>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</si>
  <si>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</si>
  <si>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</si>
  <si>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</si>
  <si>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</si>
  <si>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</si>
  <si>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</si>
  <si>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</si>
  <si>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</si>
  <si>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</si>
  <si>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</si>
  <si>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</si>
  <si>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</si>
  <si>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</si>
  <si>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</si>
  <si>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</si>
  <si>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</si>
  <si>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</si>
  <si>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</si>
  <si>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</si>
  <si>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</si>
  <si>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</si>
  <si>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</si>
  <si>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</si>
  <si>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</si>
  <si>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</si>
  <si>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</si>
  <si>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</si>
  <si>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</si>
  <si>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</si>
  <si>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</si>
  <si>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</si>
  <si>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</si>
  <si>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</si>
  <si>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</si>
  <si>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</si>
  <si>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</si>
  <si>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</si>
  <si>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</si>
  <si>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</si>
  <si>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</si>
  <si>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</si>
  <si>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</si>
  <si>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</si>
  <si>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</si>
  <si>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</si>
  <si>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</si>
  <si>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</si>
  <si>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</si>
  <si>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</si>
  <si>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</si>
  <si>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</si>
  <si>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</si>
  <si>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</si>
  <si>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</si>
  <si>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</si>
  <si>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</si>
  <si>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</si>
  <si>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</si>
  <si>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</si>
  <si>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</si>
  <si>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</si>
  <si>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</si>
  <si>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</si>
  <si>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</si>
  <si>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</si>
  <si>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</si>
  <si>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</si>
  <si>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</si>
  <si>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</si>
  <si>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</si>
  <si>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</si>
  <si>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</si>
  <si>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</si>
  <si>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</si>
  <si>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</si>
  <si>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</si>
  <si>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</si>
  <si>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</si>
  <si>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</si>
  <si>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</si>
  <si>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</si>
  <si>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</si>
  <si>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</si>
  <si>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</si>
  <si>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</si>
  <si>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</si>
  <si>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</si>
  <si>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</si>
  <si>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</si>
  <si>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</si>
  <si>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</si>
  <si>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</si>
  <si>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</si>
  <si>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</si>
  <si>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</si>
  <si>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</si>
  <si>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</si>
  <si>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</si>
  <si>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</si>
  <si>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</si>
  <si>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</si>
  <si>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</si>
  <si>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</si>
  <si>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</si>
  <si>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</si>
  <si>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</si>
  <si>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</si>
  <si>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</si>
  <si>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</si>
  <si>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</si>
  <si>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</si>
  <si>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</si>
  <si>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</si>
  <si>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</si>
  <si>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</si>
  <si>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</si>
  <si>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</si>
  <si>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</si>
  <si>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</si>
  <si>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</si>
  <si>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</si>
  <si>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</si>
  <si>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</si>
  <si>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</si>
  <si>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</si>
  <si>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</si>
  <si>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</si>
  <si>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</si>
  <si>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</si>
  <si>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</si>
  <si>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</si>
  <si>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</si>
  <si>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</si>
  <si>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</si>
  <si>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</si>
  <si>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</si>
  <si>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</si>
  <si>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</si>
  <si>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</si>
  <si>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</si>
  <si>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</si>
  <si>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</si>
  <si>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</si>
  <si>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</si>
  <si>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</si>
  <si>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</si>
  <si>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</si>
  <si>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</si>
  <si>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</si>
  <si>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</si>
  <si>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</si>
  <si>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</si>
  <si>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</si>
  <si>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</si>
  <si>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</si>
  <si>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</si>
  <si>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</si>
  <si>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</si>
  <si>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</si>
  <si>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</si>
  <si>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</si>
  <si>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</si>
  <si>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</si>
  <si>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</si>
  <si>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</si>
  <si>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</si>
  <si>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</si>
  <si>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</si>
  <si>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</si>
  <si>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</si>
  <si>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</si>
  <si>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</si>
  <si>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</si>
  <si>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</si>
  <si>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</si>
  <si>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</si>
  <si>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</si>
  <si>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</si>
  <si>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</si>
  <si>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</si>
  <si>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</si>
  <si>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</si>
  <si>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</si>
  <si>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</si>
  <si>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</si>
  <si>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</si>
  <si>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</si>
  <si>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</si>
  <si>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</si>
  <si>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</si>
  <si>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</si>
  <si>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</si>
  <si>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</si>
  <si>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</si>
  <si>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</si>
  <si>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</si>
  <si>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</si>
  <si>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</si>
  <si>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</si>
  <si>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</si>
  <si>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</si>
  <si>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</si>
  <si>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</si>
  <si>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</si>
  <si>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</si>
  <si>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</si>
  <si>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</si>
  <si>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</si>
  <si>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</si>
  <si>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</si>
  <si>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</si>
  <si>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</si>
  <si>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</si>
  <si>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</si>
  <si>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</si>
  <si>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</si>
  <si>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</si>
  <si>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</si>
  <si>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</si>
  <si>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</si>
  <si>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</si>
  <si>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</si>
  <si>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</si>
  <si>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</si>
  <si>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</si>
  <si>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</si>
  <si>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</si>
  <si>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</si>
  <si>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</si>
  <si>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</si>
  <si>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</si>
  <si>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</si>
  <si>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</si>
  <si>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</si>
  <si>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</si>
  <si>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</si>
  <si>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</si>
  <si>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</si>
  <si>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</si>
  <si>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</si>
  <si>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</si>
  <si>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</si>
  <si>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</si>
  <si>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</si>
  <si>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</si>
  <si>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</si>
  <si>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</si>
  <si>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</si>
  <si>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</si>
  <si>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</si>
  <si>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</si>
  <si>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</si>
  <si>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</si>
  <si>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</si>
  <si>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</si>
  <si>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</si>
  <si>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</si>
  <si>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</si>
  <si>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</si>
  <si>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</si>
  <si>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</si>
  <si>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</si>
  <si>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</si>
  <si>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</si>
  <si>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</si>
  <si>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</si>
  <si>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</si>
  <si>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</si>
  <si>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</si>
  <si>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</si>
  <si>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</si>
  <si>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</si>
  <si>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</si>
  <si>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</si>
  <si>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</si>
  <si>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</si>
  <si>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</si>
  <si>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</si>
  <si>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</si>
  <si>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</si>
  <si>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</si>
  <si>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</si>
  <si>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</si>
  <si>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</si>
  <si>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</si>
  <si>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</si>
  <si>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</si>
  <si>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</si>
  <si>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</si>
  <si>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</si>
  <si>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</si>
  <si>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</si>
  <si>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</si>
  <si>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</si>
  <si>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</si>
  <si>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</si>
  <si>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</si>
  <si>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</si>
  <si>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</si>
  <si>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</si>
  <si>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</si>
  <si>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</si>
  <si>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</si>
  <si>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</si>
  <si>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</si>
  <si>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</si>
  <si>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</si>
  <si>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</si>
  <si>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</si>
  <si>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</si>
  <si>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</si>
  <si>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</si>
  <si>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</si>
  <si>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</si>
  <si>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</si>
  <si>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</si>
  <si>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</si>
  <si>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</si>
  <si>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</si>
  <si>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</si>
  <si>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</si>
  <si>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</si>
  <si>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</si>
  <si>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</si>
  <si>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</si>
  <si>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</si>
  <si>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</si>
  <si>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</si>
  <si>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</si>
  <si>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</si>
  <si>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</si>
  <si>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</si>
  <si>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</si>
  <si>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</si>
  <si>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</si>
  <si>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</si>
  <si>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</si>
  <si>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</si>
  <si>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</si>
  <si>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</si>
  <si>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</si>
  <si>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</si>
  <si>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</si>
  <si>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</si>
  <si>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</si>
  <si>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</si>
  <si>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</si>
  <si>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</si>
  <si>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</si>
  <si>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</si>
  <si>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</si>
  <si>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</si>
  <si>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</si>
  <si>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</si>
  <si>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</si>
  <si>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</si>
  <si>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</si>
  <si>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</si>
  <si>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</si>
  <si>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</si>
  <si>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</si>
  <si>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</si>
  <si>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</si>
  <si>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</si>
  <si>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</si>
  <si>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</si>
  <si>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</si>
  <si>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</si>
  <si>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</si>
  <si>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</si>
  <si>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</si>
  <si>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</si>
  <si>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</si>
  <si>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</si>
  <si>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</si>
  <si>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</si>
  <si>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</si>
  <si>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</si>
  <si>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</si>
  <si>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</si>
  <si>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</si>
  <si>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</si>
  <si>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</si>
  <si>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</si>
  <si>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</si>
  <si>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</si>
  <si>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</si>
  <si>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</si>
  <si>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</si>
  <si>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</si>
  <si>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</si>
  <si>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</si>
  <si>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</si>
  <si>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</si>
  <si>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</si>
  <si>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</si>
  <si>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</si>
  <si>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</si>
  <si>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</si>
  <si>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</si>
  <si>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</si>
  <si>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</si>
  <si>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</si>
  <si>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</si>
  <si>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</si>
  <si>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</si>
  <si>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</si>
  <si>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</si>
  <si>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</si>
  <si>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</si>
  <si>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</si>
  <si>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</si>
  <si>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</si>
  <si>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</si>
  <si>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</si>
  <si>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</si>
  <si>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</si>
  <si>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</si>
  <si>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</si>
  <si>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</si>
  <si>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</si>
  <si>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</si>
  <si>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</si>
  <si>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</si>
  <si>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</si>
  <si>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</si>
  <si>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</si>
  <si>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</si>
  <si>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</si>
  <si>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</si>
  <si>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</si>
  <si>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</si>
  <si>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</si>
  <si>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</si>
  <si>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</si>
  <si>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</si>
  <si>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</si>
  <si>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</si>
  <si>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</si>
  <si>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</si>
  <si>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</si>
  <si>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</si>
  <si>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</si>
  <si>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</si>
  <si>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</si>
  <si>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</si>
  <si>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</si>
  <si>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</si>
  <si>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</si>
  <si>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</si>
  <si>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</si>
  <si>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</si>
  <si>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</si>
  <si>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</si>
  <si>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</si>
  <si>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</si>
  <si>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</si>
  <si>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</si>
  <si>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</si>
  <si>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</si>
  <si>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</si>
  <si>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</si>
  <si>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</si>
  <si>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</si>
  <si>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</si>
  <si>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</si>
  <si>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</si>
  <si>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</si>
  <si>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</si>
  <si>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</si>
  <si>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</si>
  <si>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</si>
  <si>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</si>
  <si>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</si>
  <si>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</si>
  <si>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</si>
  <si>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</si>
  <si>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</si>
  <si>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</si>
  <si>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</si>
  <si>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</si>
  <si>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</si>
  <si>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</si>
  <si>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</si>
  <si>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</si>
  <si>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</si>
  <si>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</si>
  <si>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</si>
  <si>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</si>
  <si>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</si>
  <si>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</si>
  <si>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</si>
  <si>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</si>
  <si>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</si>
  <si>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</si>
  <si>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</si>
  <si>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</si>
  <si>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</si>
  <si>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</si>
  <si>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</si>
  <si>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</si>
  <si>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</si>
  <si>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</si>
  <si>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</si>
  <si>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</si>
  <si>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</si>
  <si>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</si>
  <si>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</si>
  <si>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</si>
  <si>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</si>
  <si>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</si>
  <si>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</si>
  <si>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</si>
  <si>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</si>
  <si>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</si>
  <si>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</si>
  <si>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</si>
  <si>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</si>
  <si>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</si>
  <si>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</si>
  <si>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</si>
  <si>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</si>
  <si>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</si>
  <si>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</si>
  <si>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</si>
  <si>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</si>
  <si>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</si>
  <si>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</si>
  <si>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</si>
  <si>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</si>
  <si>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</si>
  <si>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</si>
  <si>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</si>
  <si>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</si>
  <si>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</si>
  <si>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</si>
  <si>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</si>
  <si>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</si>
  <si>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</si>
  <si>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</si>
  <si>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</si>
  <si>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</si>
  <si>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</si>
  <si>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</si>
  <si>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</si>
  <si>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</si>
  <si>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</si>
  <si>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</si>
  <si>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</si>
  <si>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</si>
  <si>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</si>
  <si>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</si>
  <si>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</si>
  <si>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</si>
  <si>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</si>
  <si>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</si>
  <si>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</si>
  <si>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</si>
  <si>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</si>
  <si>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</si>
  <si>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</si>
  <si>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</si>
  <si>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</si>
  <si>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</si>
  <si>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</si>
  <si>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</si>
  <si>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</si>
  <si>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</si>
  <si>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</si>
  <si>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</si>
  <si>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</si>
  <si>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</si>
  <si>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</si>
  <si>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</si>
  <si>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</si>
  <si>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</si>
  <si>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</si>
  <si>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</si>
  <si>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</si>
  <si>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</si>
  <si>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</si>
  <si>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</si>
  <si>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</si>
  <si>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</si>
  <si>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</si>
  <si>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</si>
  <si>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</si>
  <si>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</si>
  <si>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</si>
  <si>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</si>
  <si>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</si>
  <si>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</si>
  <si>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</si>
  <si>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</si>
  <si>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</si>
  <si>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</si>
  <si>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</si>
  <si>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</si>
  <si>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</si>
  <si>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</si>
  <si>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</si>
  <si>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</si>
  <si>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</si>
  <si>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</si>
  <si>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</si>
  <si>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</si>
  <si>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</si>
  <si>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</si>
  <si>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</si>
  <si>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</si>
  <si>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</si>
  <si>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</si>
  <si>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</si>
  <si>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</si>
  <si>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</si>
  <si>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</si>
  <si>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</si>
  <si>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</si>
  <si>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</si>
  <si>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</si>
  <si>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</si>
  <si>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</si>
  <si>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</si>
  <si>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</si>
  <si>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</si>
  <si>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</si>
  <si>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</si>
  <si>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</si>
  <si>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</si>
  <si>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</si>
  <si>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</si>
  <si>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</si>
  <si>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</si>
  <si>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</si>
  <si>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</si>
  <si>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</si>
  <si>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</si>
  <si>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</si>
  <si>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</si>
  <si>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</si>
  <si>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</si>
  <si>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</si>
  <si>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</si>
  <si>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</si>
  <si>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</si>
  <si>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</si>
  <si>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</si>
  <si>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</si>
  <si>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</si>
  <si>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</si>
  <si>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</si>
  <si>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</si>
  <si>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</si>
  <si>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</si>
  <si>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</si>
  <si>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</si>
  <si>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</si>
  <si>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</si>
  <si>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</si>
  <si>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</si>
  <si>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</si>
  <si>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</si>
  <si>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</si>
  <si>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</si>
  <si>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</si>
  <si>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</si>
  <si>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</si>
  <si>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</si>
  <si>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</si>
  <si>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</si>
  <si>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</si>
  <si>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</si>
  <si>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</si>
  <si>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</si>
  <si>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</si>
  <si>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</si>
  <si>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</si>
  <si>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</si>
  <si>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</si>
  <si>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</si>
  <si>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</si>
  <si>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</si>
  <si>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</si>
  <si>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</si>
  <si>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</si>
  <si>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</si>
  <si>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</si>
  <si>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</si>
  <si>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</si>
  <si>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</si>
  <si>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</si>
  <si>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</si>
  <si>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</si>
  <si>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</si>
  <si>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</si>
  <si>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</si>
  <si>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</si>
  <si>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</si>
  <si>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</si>
  <si>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</si>
  <si>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</si>
  <si>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</si>
  <si>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</si>
  <si>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</si>
  <si>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</si>
  <si>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</si>
  <si>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</si>
  <si>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</si>
  <si>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</si>
  <si>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</si>
  <si>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</si>
  <si>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</si>
  <si>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</si>
  <si>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</si>
  <si>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</si>
  <si>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</si>
  <si>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</si>
  <si>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</si>
  <si>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</si>
  <si>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</si>
  <si>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</si>
  <si>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</si>
  <si>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</si>
  <si>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</si>
  <si>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</si>
  <si>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</si>
  <si>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</si>
  <si>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</si>
  <si>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</si>
  <si>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</si>
  <si>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</si>
  <si>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</si>
  <si>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</si>
  <si>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</si>
  <si>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</si>
  <si>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</si>
  <si>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</si>
  <si>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</si>
  <si>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</si>
  <si>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</si>
  <si>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</si>
  <si>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</si>
  <si>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</si>
  <si>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</si>
  <si>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</si>
  <si>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</si>
  <si>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</si>
  <si>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</si>
  <si>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</si>
  <si>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</si>
  <si>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</si>
  <si>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</si>
  <si>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</si>
  <si>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</si>
  <si>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</si>
  <si>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</si>
  <si>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</si>
  <si>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</si>
  <si>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</si>
  <si>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</si>
  <si>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</si>
  <si>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</si>
  <si>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</si>
  <si>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</si>
  <si>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</si>
  <si>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</si>
  <si>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</si>
  <si>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</si>
  <si>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</si>
  <si>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</si>
  <si>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</si>
  <si>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</si>
  <si>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</si>
  <si>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</si>
  <si>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</si>
  <si>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</si>
  <si>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</si>
  <si>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</si>
  <si>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</si>
  <si>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</si>
  <si>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</si>
  <si>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</si>
  <si>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</si>
  <si>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</si>
  <si>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</si>
  <si>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</si>
  <si>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</si>
  <si>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</si>
  <si>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</si>
  <si>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</si>
  <si>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</si>
  <si>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</si>
  <si>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</si>
  <si>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</si>
  <si>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</si>
  <si>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</si>
  <si>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</si>
  <si>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</si>
  <si>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</si>
  <si>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</si>
  <si>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</si>
  <si>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</si>
  <si>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</si>
  <si>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</si>
  <si>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</si>
  <si>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</si>
  <si>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</si>
  <si>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</si>
  <si>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</si>
  <si>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</si>
  <si>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</si>
  <si>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</si>
  <si>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</si>
  <si>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</si>
  <si>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</si>
  <si>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</si>
  <si>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</si>
  <si>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</si>
  <si>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</si>
  <si>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</si>
  <si>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</si>
  <si>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</si>
  <si>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</si>
  <si>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</si>
  <si>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</si>
  <si>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</si>
  <si>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</si>
  <si>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</si>
  <si>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</si>
  <si>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</si>
  <si>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</si>
  <si>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</si>
  <si>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</si>
  <si>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</si>
  <si>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</si>
  <si>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</si>
  <si>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</si>
  <si>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</si>
  <si>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</si>
  <si>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</si>
  <si>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</si>
  <si>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</si>
  <si>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</si>
  <si>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</si>
  <si>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</si>
  <si>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</si>
  <si>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</si>
  <si>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</si>
  <si>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</si>
  <si>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</si>
  <si>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</si>
  <si>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</si>
  <si>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</si>
  <si>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</si>
  <si>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</si>
  <si>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</si>
  <si>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</si>
  <si>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</si>
  <si>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</si>
  <si>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</si>
  <si>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</si>
  <si>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</si>
  <si>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</si>
  <si>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</si>
  <si>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</si>
  <si>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</si>
  <si>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</si>
  <si>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</si>
  <si>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</si>
  <si>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</si>
  <si>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</si>
  <si>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</si>
  <si>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</si>
  <si>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</si>
  <si>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</si>
  <si>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</si>
  <si>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</si>
  <si>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</si>
  <si>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</si>
  <si>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</si>
  <si>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</si>
  <si>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</si>
  <si>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</si>
  <si>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</si>
  <si>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</si>
  <si>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</si>
  <si>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</si>
  <si>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</si>
  <si>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</si>
  <si>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</si>
  <si>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</si>
  <si>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</si>
  <si>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</si>
  <si>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</si>
  <si>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</si>
  <si>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</si>
  <si>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</si>
  <si>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</si>
  <si>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</si>
  <si>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</si>
  <si>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</si>
  <si>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</si>
  <si>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</si>
  <si>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</si>
  <si>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</si>
  <si>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</si>
  <si>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</si>
  <si>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</si>
  <si>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</si>
  <si>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</si>
  <si>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</si>
  <si>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</si>
  <si>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</si>
  <si>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</si>
  <si>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</si>
  <si>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</si>
  <si>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</si>
  <si>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</si>
  <si>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</si>
  <si>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</si>
  <si>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</si>
  <si>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</si>
  <si>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</si>
  <si>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</si>
  <si>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</si>
  <si>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</si>
  <si>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</si>
  <si>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</si>
  <si>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</si>
  <si>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</si>
  <si>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</si>
  <si>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</si>
  <si>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</si>
  <si>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</si>
  <si>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</si>
  <si>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</si>
  <si>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</si>
  <si>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</si>
  <si>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</si>
  <si>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</si>
  <si>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</si>
  <si>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</si>
  <si>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</si>
  <si>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</si>
  <si>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</si>
  <si>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</si>
  <si>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</si>
  <si>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</si>
  <si>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</si>
  <si>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</si>
  <si>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</si>
  <si>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</si>
  <si>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</si>
  <si>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</si>
  <si>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</si>
  <si>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</si>
  <si>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</si>
  <si>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</si>
  <si>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</si>
  <si>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</si>
  <si>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</si>
  <si>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</si>
  <si>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</si>
  <si>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</si>
  <si>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</si>
  <si>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</si>
  <si>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</si>
  <si>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</si>
  <si>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</si>
  <si>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</si>
  <si>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</si>
  <si>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</si>
  <si>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</si>
  <si>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</si>
  <si>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</si>
  <si>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</si>
  <si>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</si>
  <si>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</si>
  <si>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</si>
  <si>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</si>
  <si>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</si>
  <si>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</si>
  <si>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</si>
  <si>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</si>
  <si>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</si>
  <si>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</si>
  <si>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</si>
  <si>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</si>
  <si>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</si>
  <si>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</si>
  <si>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</si>
  <si>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</si>
  <si>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</si>
  <si>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</si>
  <si>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</si>
  <si>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</si>
  <si>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</si>
  <si>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</si>
  <si>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</si>
  <si>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</si>
  <si>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</si>
  <si>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</si>
  <si>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</si>
  <si>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</si>
  <si>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</si>
  <si>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</si>
  <si>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</si>
  <si>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</si>
  <si>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</si>
  <si>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</si>
  <si>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</si>
  <si>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</si>
  <si>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</si>
  <si>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</si>
  <si>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</si>
  <si>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</si>
  <si>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</si>
  <si>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</si>
  <si>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</si>
  <si>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</si>
  <si>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</si>
  <si>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</si>
  <si>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</si>
  <si>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</si>
  <si>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</si>
  <si>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</si>
  <si>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</si>
  <si>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</si>
  <si>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</si>
  <si>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</si>
  <si>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</si>
  <si>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</si>
  <si>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</si>
  <si>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</si>
  <si>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</si>
  <si>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</si>
  <si>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</si>
  <si>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</si>
  <si>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</si>
  <si>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</si>
  <si>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</si>
  <si>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</si>
  <si>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</si>
  <si>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</si>
  <si>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</si>
  <si>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</si>
  <si>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</si>
  <si>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</si>
  <si>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</si>
  <si>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</si>
  <si>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</si>
  <si>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</si>
  <si>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</si>
  <si>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</si>
  <si>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</si>
  <si>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</si>
  <si>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</si>
  <si>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</si>
  <si>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</si>
  <si>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</si>
  <si>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</si>
  <si>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</si>
  <si>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</si>
  <si>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</si>
  <si>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</si>
  <si>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</si>
  <si>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</si>
  <si>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</si>
  <si>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</si>
  <si>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</si>
  <si>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</si>
  <si>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</si>
  <si>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</si>
  <si>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</si>
  <si>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</si>
  <si>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</si>
  <si>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</si>
  <si>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</si>
  <si>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</si>
  <si>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</si>
  <si>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</si>
  <si>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</si>
  <si>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</si>
  <si>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</si>
  <si>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</si>
  <si>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</si>
  <si>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</si>
  <si>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</si>
  <si>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</si>
  <si>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</si>
  <si>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</si>
  <si>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</si>
  <si>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</si>
  <si>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</si>
  <si>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</si>
  <si>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</si>
  <si>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</si>
  <si>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</si>
  <si>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</si>
  <si>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</si>
  <si>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</si>
  <si>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</si>
  <si>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</si>
  <si>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</si>
  <si>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</si>
  <si>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</si>
  <si>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</si>
  <si>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</si>
  <si>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</si>
  <si>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</si>
  <si>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</si>
  <si>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</si>
  <si>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</si>
  <si>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</si>
  <si>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</si>
  <si>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</si>
  <si>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</si>
  <si>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</si>
  <si>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</si>
  <si>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</si>
  <si>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</si>
  <si>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</si>
  <si>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</si>
  <si>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</si>
  <si>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</si>
  <si>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</si>
  <si>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</si>
  <si>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</si>
  <si>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</si>
  <si>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</si>
  <si>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</si>
  <si>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</si>
  <si>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</si>
  <si>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</si>
  <si>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</si>
  <si>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</si>
  <si>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</si>
  <si>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</si>
  <si>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</si>
  <si>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</si>
  <si>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</si>
  <si>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</si>
  <si>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</si>
  <si>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</si>
  <si>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</si>
  <si>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</si>
  <si>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</si>
  <si>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</si>
  <si>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</si>
  <si>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</si>
  <si>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</si>
  <si>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</si>
  <si>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</si>
  <si>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</si>
  <si>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</si>
  <si>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</si>
  <si>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</si>
  <si>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</si>
  <si>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</si>
  <si>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</si>
  <si>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</si>
  <si>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</si>
  <si>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</si>
  <si>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</si>
  <si>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</si>
  <si>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</si>
  <si>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</si>
  <si>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</si>
  <si>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</si>
  <si>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</si>
  <si>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</si>
  <si>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</si>
  <si>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</si>
  <si>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</si>
  <si>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</si>
  <si>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</si>
  <si>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</si>
  <si>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</si>
  <si>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</si>
  <si>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</si>
  <si>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</si>
  <si>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</si>
  <si>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</si>
  <si>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</si>
  <si>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</si>
  <si>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</si>
  <si>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</si>
  <si>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</si>
  <si>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</si>
  <si>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</si>
  <si>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</si>
  <si>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</si>
  <si>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</si>
  <si>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</si>
  <si>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</si>
  <si>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</si>
  <si>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</si>
  <si>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</si>
  <si>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</si>
  <si>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</si>
  <si>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</si>
  <si>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</si>
  <si>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</si>
  <si>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</si>
  <si>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</si>
  <si>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</si>
  <si>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</si>
  <si>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</si>
  <si>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</si>
  <si>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</si>
  <si>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</si>
  <si>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</si>
  <si>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</si>
  <si>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</si>
  <si>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</si>
  <si>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</si>
  <si>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</si>
  <si>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</si>
  <si>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</si>
  <si>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</si>
  <si>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</si>
  <si>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</si>
  <si>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</si>
  <si>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</si>
  <si>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</si>
  <si>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</si>
  <si>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</si>
  <si>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</si>
  <si>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</si>
  <si>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</si>
  <si>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</si>
  <si>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</si>
  <si>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</si>
  <si>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</si>
  <si>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</si>
  <si>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</si>
  <si>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</si>
  <si>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</si>
  <si>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</si>
  <si>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</si>
  <si>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</si>
  <si>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</si>
  <si>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</si>
  <si>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</si>
  <si>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</si>
  <si>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</si>
  <si>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</si>
  <si>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</si>
  <si>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</si>
  <si>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</si>
  <si>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</si>
  <si>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</si>
  <si>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</si>
  <si>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</si>
  <si>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</si>
  <si>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</si>
  <si>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</si>
  <si>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</si>
  <si>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</si>
  <si>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</si>
  <si>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</si>
  <si>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</si>
  <si>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</si>
  <si>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</si>
  <si>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</si>
  <si>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</si>
  <si>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</si>
  <si>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</si>
  <si>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</si>
  <si>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</si>
  <si>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</si>
  <si>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</si>
  <si>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</si>
  <si>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</si>
  <si>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</si>
  <si>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</si>
  <si>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</si>
  <si>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</si>
  <si>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</si>
  <si>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</si>
  <si>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</si>
  <si>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</si>
  <si>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</si>
  <si>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</si>
  <si>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</si>
  <si>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</si>
  <si>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</si>
  <si>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</si>
  <si>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</si>
  <si>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</si>
  <si>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</si>
  <si>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</si>
  <si>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</si>
  <si>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</si>
  <si>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</si>
  <si>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</si>
  <si>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</si>
  <si>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</si>
  <si>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</si>
  <si>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</si>
  <si>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</si>
  <si>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</si>
  <si>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</si>
  <si>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</si>
  <si>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</si>
  <si>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</si>
  <si>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</si>
  <si>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</si>
  <si>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</si>
  <si>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</si>
  <si>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</si>
  <si>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</si>
  <si>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</si>
  <si>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</si>
  <si>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</si>
  <si>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</si>
  <si>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</si>
  <si>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</si>
  <si>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</si>
  <si>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</si>
  <si>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</si>
  <si>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</si>
  <si>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</si>
  <si>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</si>
  <si>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</si>
  <si>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</si>
  <si>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</si>
  <si>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</si>
  <si>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</si>
  <si>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</si>
  <si>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</si>
  <si>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</si>
  <si>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</si>
  <si>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</si>
  <si>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</si>
  <si>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</si>
  <si>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</si>
  <si>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</si>
  <si>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</si>
  <si>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</si>
  <si>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</si>
  <si>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</si>
  <si>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</si>
  <si>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</si>
  <si>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</si>
  <si>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</si>
  <si>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</si>
  <si>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</si>
  <si>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</si>
  <si>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</si>
  <si>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</si>
  <si>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</si>
  <si>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</si>
  <si>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</si>
  <si>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</si>
  <si>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</si>
  <si>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</si>
  <si>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</si>
  <si>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</si>
  <si>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</si>
  <si>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</si>
  <si>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</si>
  <si>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</si>
  <si>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</si>
  <si>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</si>
  <si>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</si>
  <si>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</si>
  <si>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</si>
  <si>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</si>
  <si>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</si>
  <si>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</si>
  <si>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</si>
  <si>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</si>
  <si>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</si>
  <si>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</si>
  <si>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</si>
  <si>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</si>
  <si>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</si>
  <si>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</si>
  <si>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</si>
  <si>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</si>
  <si>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</si>
  <si>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</si>
  <si>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</si>
  <si>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</si>
  <si>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</si>
  <si>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</si>
  <si>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</si>
  <si>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</si>
  <si>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</si>
  <si>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</si>
  <si>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</si>
  <si>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</si>
  <si>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</si>
  <si>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</si>
  <si>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</si>
  <si>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</si>
  <si>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</si>
  <si>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</si>
  <si>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</si>
  <si>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</si>
  <si>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</si>
  <si>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</si>
  <si>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</si>
  <si>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</si>
  <si>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</si>
  <si>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</si>
  <si>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</si>
  <si>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</si>
  <si>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</si>
  <si>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</si>
  <si>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</si>
  <si>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</si>
  <si>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</si>
  <si>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</si>
  <si>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</si>
  <si>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</si>
  <si>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</si>
  <si>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</si>
  <si>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</si>
  <si>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</si>
  <si>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</si>
  <si>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</si>
  <si>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</si>
  <si>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</si>
  <si>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</si>
  <si>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</si>
  <si>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</si>
  <si>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</si>
  <si>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</si>
  <si>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</si>
  <si>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</si>
  <si>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</si>
  <si>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</si>
  <si>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</si>
  <si>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</si>
  <si>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</si>
  <si>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</si>
  <si>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</si>
  <si>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</si>
  <si>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</si>
  <si>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</si>
  <si>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</si>
  <si>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</si>
  <si>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</si>
  <si>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</si>
  <si>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</si>
  <si>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</si>
  <si>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</si>
  <si>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</si>
  <si>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</si>
  <si>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</si>
  <si>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</si>
  <si>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</si>
  <si>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</si>
  <si>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</si>
  <si>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</si>
  <si>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</si>
  <si>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</si>
  <si>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</si>
  <si>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</si>
  <si>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</si>
  <si>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</si>
  <si>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</si>
  <si>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</si>
  <si>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</si>
  <si>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</si>
  <si>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</si>
  <si>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</si>
  <si>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</si>
  <si>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</si>
  <si>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</si>
  <si>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</si>
  <si>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</si>
  <si>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</si>
  <si>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</si>
  <si>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</si>
  <si>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</si>
  <si>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</si>
  <si>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</si>
  <si>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</si>
  <si>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</si>
  <si>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</si>
  <si>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</si>
  <si>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</si>
  <si>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</si>
  <si>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</si>
  <si>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</si>
  <si>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</si>
  <si>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</si>
  <si>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</si>
  <si>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</si>
  <si>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</si>
  <si>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</si>
  <si>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</si>
  <si>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</si>
  <si>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</si>
  <si>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</si>
  <si>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</si>
  <si>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</si>
  <si>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</si>
  <si>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</si>
  <si>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</si>
  <si>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</si>
  <si>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</si>
  <si>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</si>
  <si>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</si>
  <si>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</si>
  <si>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</si>
  <si>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</si>
  <si>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</si>
  <si>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</si>
  <si>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</si>
  <si>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</si>
  <si>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</si>
  <si>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</si>
  <si>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</si>
  <si>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</si>
  <si>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ETA 50 min</t>
  </si>
  <si>
    <t xml:space="preserve"> PCM-20250215-00000830 </t>
  </si>
  <si>
    <t>LTE site still down and  site located in aramco area access issue need special permission</t>
  </si>
  <si>
    <t>PCM-20251113-00000469</t>
  </si>
  <si>
    <t>Sceco unpaid bill, neighbor not allow connected pg due to noise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</si>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</sst>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3" totalsRowShown="0" headerRowDxfId="157" dataDxfId="156" headerRowBorderDxfId="154" tableBorderDxfId="155" totalsRowBorderDxfId="153">
  <autoFilter ref="A1:CJ5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0"/>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311.8233225694421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8" ca="1" si="0">IFERROR(NOW()-F3,"")</f>
        <v>45974.771748495368</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45974.771748495368</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45974.771748495368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45974.771748495368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45974.771748495368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45974.771748495368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45974.771748495368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45974.771748495368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45974.771748495368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45974.771748495368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45974.771748495368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45974.771748495368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45974.771748495368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45974.771748495368</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45974.771748495368</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45974.771748495368</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ref="G19:G50" ca="1" si="1">IFERROR(NOW()-F19,"")</f>
        <v>45974.771748495368</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45974.771748495368</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45974.771748495368</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45974.771748495368</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45974.771748495368</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45974.771748495368</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45974.771748495368</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45974.771748495368</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45974.771748495368</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45974.771748495368</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45974.771748495368</v>
      </c>
      <c r="H29" s="111"/>
      <c r="I29" s="109" t="str">
        <f>IFERROR(VLOOKUP(D29,DB!A:F,6,0),"")</f>
        <v/>
      </c>
      <c r="J29" s="109" t="str">
        <f>IFERROR(VLOOKUP(D29,DB!A:G,7,0),"")</f>
        <v/>
      </c>
      <c r="K29" s="113"/>
      <c r="L29" s="114" t="str">
        <f>IFERROR(VLOOKUP(D29,DB!A:I,9,0),"")</f>
        <v/>
      </c>
    </row>
    <row r="30" spans="1:12" ht="15" customHeight="1">
      <c r="A30" s="117"/>
      <c r="B30" s="118" t="str">
        <f>IFERROR(VLOOKUP(D30,DB!A:K,11,0),"")</f>
        <v/>
      </c>
      <c r="C30" s="118"/>
      <c r="D30" s="118"/>
      <c r="E30" s="119"/>
      <c r="F30" s="120"/>
      <c r="G30" s="121">
        <f t="shared" ca="1" si="1"/>
        <v>45974.771748495368</v>
      </c>
      <c r="H30" s="120"/>
      <c r="I30" s="118" t="str">
        <f>IFERROR(VLOOKUP(D30,DB!A:F,6,0),"")</f>
        <v/>
      </c>
      <c r="J30" s="118" t="str">
        <f>IFERROR(VLOOKUP(D30,DB!A:G,7,0),"")</f>
        <v/>
      </c>
      <c r="K30" s="122"/>
      <c r="L30" s="123" t="str">
        <f>IFERROR(VLOOKUP(D30,DB!A:I,9,0),"")</f>
        <v/>
      </c>
    </row>
    <row r="31" spans="1:12" ht="15" customHeight="1">
      <c r="A31" s="150"/>
      <c r="B31" s="151" t="str">
        <f>IFERROR(VLOOKUP(D31,DB!A:K,11,0),"")</f>
        <v/>
      </c>
      <c r="C31" s="151"/>
      <c r="D31" s="151"/>
      <c r="E31" s="152"/>
      <c r="F31" s="149"/>
      <c r="G31" s="153">
        <f ca="1">IFERROR(NOW()-F31,"")</f>
        <v>45974.771748495368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45974.771748495368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45974.771748495368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45974.771748495368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45974.771748495368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45974.771748495368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45974.771748495368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45974.771748495368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45974.771748495368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45974.771748495368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45974.771748495368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45974.771748495368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45974.771748495368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45974.771748495368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45974.771748495368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45974.771748495368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45974.771748495368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45974.771748495368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45974.771748495368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45974.771748495368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45974.771748495368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45974.771748495368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45974.771748495368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45974.771748495368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45974.771748495368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45974.771748495368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45974.771748495368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45974.771748495368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45974.771748495368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45974.771748495368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45974.771748495368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45974.771748495368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45974.771748495368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45974.771748495368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45974.771748495368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45974.771748495368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45974.771748495368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45974.771748495368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45974.771748495368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45974.771748495368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45974.771748495368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45974.771748495368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45974.771748495368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45974.771748495368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45974.771748495368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45974.771748495368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45974.771748495368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45974.771748495368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45974.771748495368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45974.771748495368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45974.771748495368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45974.771748495368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45974.771748495368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45974.771748495368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45974.771748495368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45974.771748495368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45974.771748495368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45974.771748495368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45974.771748495368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45974.771748495368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45974.771748495368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45974.771748495368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45974.771748495368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45974.771748495368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45974.771748495368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45974.771748495368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45974.771748495368</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45974.771748495368</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45974.771748495368</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45974.771748495368</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45974.771748495368</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45974.771748495368</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45974.771748495368</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45974.771748495368</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45974.771748495368</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45974.771748495368</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45974.771748495368</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45974.771748495368</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45974.771748495368</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45974.771748495368</v>
      </c>
      <c r="H110" s="149"/>
      <c r="I110" s="151" t="str">
        <f>IFERROR(VLOOKUP(D110,DB!A:F,6,0),"")</f>
        <v/>
      </c>
      <c r="J110" s="151" t="str">
        <f>IFERROR(VLOOKUP(D110,DB!A:G,7,0),"")</f>
        <v/>
      </c>
      <c r="K110" s="154"/>
      <c r="L110" s="155" t="str">
        <f>IFERROR(VLOOKUP(D110,DB!A:I,9,0),"")</f>
        <v/>
      </c>
    </row>
  </sheetData>
  <customSheetViews>
    <customSheetView guid="{F6042A99-DD27-4453-835D-0834D95730CC}" filter="1" showAutoFilter="1">
      <pageMargins left="0" right="0" top="0" bottom="0" header="0" footer="0"/>
      <autoFilter ref="B1:M1" xr:uid="{47C538E6-5BEC-4FE9-B65D-33327C6D844C}"/>
    </customSheetView>
  </customSheetViews>
  <dataValidations count="2">
    <dataValidation allowBlank="1" showInputMessage="1" showErrorMessage="1" sqref="E1" xr:uid="{5DBA255D-CDD9-49FB-AD3C-AF70AB4EE696}"/>
    <dataValidation type="list" allowBlank="1" showInputMessage="1" showErrorMessage="1" sqref="E2:E11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3"/>
  <sheetViews>
    <sheetView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149.77191053240676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0.16546377314807614</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24311</v>
      </c>
      <c r="E5" s="103" t="s">
        <v>39021</v>
      </c>
      <c r="F5" s="104"/>
      <c r="G5" s="105">
        <f ca="1">IFERROR(NOW()-F5,"-")</f>
        <v>45974.771748495368</v>
      </c>
      <c r="H5" s="104">
        <v>45974.749583333331</v>
      </c>
      <c r="I5" s="18" t="str">
        <f>IFERROR(VLOOKUP(D5,DB!A:F,6,0),"")</f>
        <v>Power cube</v>
      </c>
      <c r="J5" s="18" t="str">
        <f>IFERROR(VLOOKUP(D5,DB!A:G,7,0),"")</f>
        <v>Good+No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45974.771748495368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45974.771748495368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45974.771748495368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45974.771748495368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9"/>
      <c r="E10" s="103"/>
      <c r="F10" s="104"/>
      <c r="G10" s="105">
        <f ca="1">IFERROR(NOW()-F10,"-")</f>
        <v>45974.771748495368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45974.771748495368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s="156" customFormat="1" ht="31.5" customHeight="1">
      <c r="A12" s="102"/>
      <c r="B12" s="18" t="str">
        <f>IFERROR(VLOOKUP(D12,DB!A:K,11,0),"")</f>
        <v/>
      </c>
      <c r="C12" s="18"/>
      <c r="D12" s="18"/>
      <c r="E12" s="103"/>
      <c r="F12" s="104"/>
      <c r="G12" s="105">
        <f ca="1">IFERROR(NOW()-F12,"-")</f>
        <v>45974.771748495368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45974.771748495368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45974.771748495368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45974.771748495368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27"/>
      <c r="B16" s="128" t="str">
        <f>IFERROR(VLOOKUP(D16,DB!A:K,11,0),"")</f>
        <v/>
      </c>
      <c r="C16" s="128"/>
      <c r="D16" s="128"/>
      <c r="E16" s="129"/>
      <c r="F16" s="130"/>
      <c r="G16" s="131">
        <f ca="1">IFERROR(NOW()-F16,"-")</f>
        <v>45974.771748495368</v>
      </c>
      <c r="H16" s="130"/>
      <c r="I16" s="128" t="str">
        <f>IFERROR(VLOOKUP(D16,DB!A:F,6,0),"")</f>
        <v/>
      </c>
      <c r="J16" s="128" t="str">
        <f>IFERROR(VLOOKUP(D16,DB!A:G,7,0),"")</f>
        <v/>
      </c>
      <c r="K16" s="132"/>
      <c r="L16" s="128" t="str">
        <f>IFERROR(VLOOKUP(D16,DB!A:I,9,0),"")</f>
        <v/>
      </c>
      <c r="M16" s="128"/>
      <c r="N16" s="128"/>
      <c r="O16" s="128"/>
      <c r="P16" s="128"/>
      <c r="Q16" s="128"/>
      <c r="R16" s="128"/>
      <c r="S16" s="128"/>
      <c r="T16" s="128"/>
      <c r="U16" s="128"/>
      <c r="V16" s="128"/>
      <c r="W16" s="128"/>
      <c r="X16" s="128"/>
      <c r="Y16" s="128"/>
      <c r="Z16" s="128"/>
      <c r="AA16" s="128"/>
      <c r="AB16" s="128"/>
      <c r="AC16" s="128"/>
      <c r="AD16" s="128"/>
      <c r="AE16" s="128"/>
      <c r="AF16" s="128"/>
      <c r="AG16" s="128"/>
      <c r="AH16" s="128"/>
      <c r="AI16" s="128"/>
      <c r="AJ16" s="128"/>
      <c r="AK16" s="128"/>
      <c r="AL16" s="128"/>
      <c r="AM16" s="128"/>
      <c r="AN16" s="128"/>
      <c r="AO16" s="128"/>
      <c r="AP16" s="128"/>
      <c r="AQ16" s="128"/>
      <c r="AR16" s="128"/>
      <c r="AS16" s="128"/>
      <c r="AT16" s="128"/>
      <c r="AU16" s="128"/>
      <c r="AV16" s="128"/>
      <c r="AW16" s="128"/>
      <c r="AX16" s="128"/>
      <c r="AY16" s="128"/>
      <c r="AZ16" s="128"/>
      <c r="BA16" s="128"/>
      <c r="BB16" s="128"/>
      <c r="BC16" s="128"/>
      <c r="BD16" s="128"/>
      <c r="BE16" s="128"/>
      <c r="BF16" s="128"/>
      <c r="BG16" s="128"/>
      <c r="BH16" s="128"/>
      <c r="BI16" s="128"/>
      <c r="BJ16" s="128"/>
      <c r="BK16" s="128"/>
      <c r="BL16" s="128"/>
      <c r="BM16" s="128"/>
      <c r="BN16" s="128"/>
      <c r="BO16" s="128"/>
      <c r="BP16" s="128"/>
      <c r="BQ16" s="128"/>
      <c r="BR16" s="128"/>
      <c r="BS16" s="128"/>
      <c r="BT16" s="128"/>
      <c r="BU16" s="128"/>
      <c r="BV16" s="128"/>
      <c r="BW16" s="128"/>
      <c r="BX16" s="128"/>
      <c r="BY16" s="128"/>
      <c r="BZ16" s="128"/>
      <c r="CA16" s="128"/>
      <c r="CB16" s="128"/>
      <c r="CC16" s="128"/>
      <c r="CD16" s="128"/>
      <c r="CE16" s="128"/>
      <c r="CF16" s="128"/>
      <c r="CG16" s="128"/>
      <c r="CH16" s="128"/>
      <c r="CI16" s="128"/>
      <c r="CJ16" s="133"/>
    </row>
    <row r="17" spans="1:88" ht="31.5" customHeight="1">
      <c r="A17" s="102"/>
      <c r="B17" s="18" t="str">
        <f>IFERROR(VLOOKUP(D17,DB!A:K,11,0),"")</f>
        <v/>
      </c>
      <c r="C17" s="18"/>
      <c r="D17" s="18"/>
      <c r="E17" s="103"/>
      <c r="F17" s="104"/>
      <c r="G17" s="105">
        <f ca="1">IFERROR(NOW()-F17,"-")</f>
        <v>45974.771748495368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45974.771748495368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45974.771748495368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45974.771748495368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45974.771748495368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45974.771748495368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45974.771748495368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45974.771748495368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45974.771748495368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45974.771748495368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45974.771748495368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45974.771748495368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45974.771748495368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45974.771748495368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45974.771748495368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45974.771748495368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45974.771748495368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45974.771748495368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45974.771748495368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45974.771748495368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45974.771748495368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45974.771748495368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45974.771748495368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45974.771748495368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45974.771748495368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45974.771748495368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45974.771748495368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45974.771748495368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45974.771748495368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45974.771748495368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45974.771748495368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45974.771748495368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45974.771748495368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45974.771748495368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45974.771748495368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45974.771748495368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27"/>
      <c r="B53" s="128" t="str">
        <f>IFERROR(VLOOKUP(D53,DB!A:K,11,0),"")</f>
        <v/>
      </c>
      <c r="C53" s="128"/>
      <c r="D53" s="128"/>
      <c r="E53" s="129"/>
      <c r="F53" s="130"/>
      <c r="G53" s="131">
        <f ca="1">IFERROR(NOW()-F53,"-")</f>
        <v>45974.771748495368</v>
      </c>
      <c r="H53" s="130"/>
      <c r="I53" s="128" t="str">
        <f>IFERROR(VLOOKUP(D53,DB!A:F,6,0),"")</f>
        <v/>
      </c>
      <c r="J53" s="128" t="str">
        <f>IFERROR(VLOOKUP(D53,DB!A:G,7,0),"")</f>
        <v/>
      </c>
      <c r="K53" s="132"/>
      <c r="L53" s="128" t="str">
        <f>IFERROR(VLOOKUP(D53,DB!A:I,9,0),"")</f>
        <v/>
      </c>
      <c r="M53" s="128"/>
      <c r="N53" s="128"/>
      <c r="O53" s="128"/>
      <c r="P53" s="128"/>
      <c r="Q53" s="128"/>
      <c r="R53" s="128"/>
      <c r="S53" s="128"/>
      <c r="T53" s="128"/>
      <c r="U53" s="128"/>
      <c r="V53" s="128"/>
      <c r="W53" s="128"/>
      <c r="X53" s="128"/>
      <c r="Y53" s="128"/>
      <c r="Z53" s="128"/>
      <c r="AA53" s="128"/>
      <c r="AB53" s="128"/>
      <c r="AC53" s="128"/>
      <c r="AD53" s="128"/>
      <c r="AE53" s="128"/>
      <c r="AF53" s="128"/>
      <c r="AG53" s="128"/>
      <c r="AH53" s="128"/>
      <c r="AI53" s="128"/>
      <c r="AJ53" s="128"/>
      <c r="AK53" s="128"/>
      <c r="AL53" s="128"/>
      <c r="AM53" s="128"/>
      <c r="AN53" s="128"/>
      <c r="AO53" s="128"/>
      <c r="AP53" s="128"/>
      <c r="AQ53" s="128"/>
      <c r="AR53" s="128"/>
      <c r="AS53" s="128"/>
      <c r="AT53" s="128"/>
      <c r="AU53" s="128"/>
      <c r="AV53" s="128"/>
      <c r="AW53" s="128"/>
      <c r="AX53" s="128"/>
      <c r="AY53" s="128"/>
      <c r="AZ53" s="128"/>
      <c r="BA53" s="128"/>
      <c r="BB53" s="128"/>
      <c r="BC53" s="128"/>
      <c r="BD53" s="128"/>
      <c r="BE53" s="128"/>
      <c r="BF53" s="128"/>
      <c r="BG53" s="128"/>
      <c r="BH53" s="128"/>
      <c r="BI53" s="128"/>
      <c r="BJ53" s="128"/>
      <c r="BK53" s="128"/>
      <c r="BL53" s="128"/>
      <c r="BM53" s="128"/>
      <c r="BN53" s="128"/>
      <c r="BO53" s="128"/>
      <c r="BP53" s="128"/>
      <c r="BQ53" s="128"/>
      <c r="BR53" s="128"/>
      <c r="BS53" s="128"/>
      <c r="BT53" s="128"/>
      <c r="BU53" s="128"/>
      <c r="BV53" s="128"/>
      <c r="BW53" s="128"/>
      <c r="BX53" s="128"/>
      <c r="BY53" s="128"/>
      <c r="BZ53" s="128"/>
      <c r="CA53" s="128"/>
      <c r="CB53" s="128"/>
      <c r="CC53" s="128"/>
      <c r="CD53" s="128"/>
      <c r="CE53" s="128"/>
      <c r="CF53" s="128"/>
      <c r="CG53" s="128"/>
      <c r="CH53" s="128"/>
      <c r="CI53" s="128"/>
      <c r="CJ53" s="133"/>
    </row>
  </sheetData>
  <dataValidations count="2">
    <dataValidation allowBlank="1" showInputMessage="1" showErrorMessage="1" sqref="E1" xr:uid="{4D935161-CDD3-4592-B877-3FB59C99E142}"/>
    <dataValidation type="list" allowBlank="1" showInputMessage="1" showErrorMessage="1" sqref="E3:E5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45974.771748495368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ref="G3:G66" ca="1" si="1">IFERROR(NOW()-F3,"-")</f>
        <v>45974.771748495368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45974.771748495368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45974.771748495368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45974.771748495368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45974.771748495368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45974.771748495368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45974.771748495368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45974.771748495368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45974.771748495368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45974.771748495368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45974.771748495368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45974.771748495368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45974.771748495368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45974.771748495368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45974.771748495368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45974.771748495368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45974.771748495368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45974.771748495368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45974.771748495368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45974.771748495368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45974.771748495368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45974.771748495368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45974.771748495368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45974.771748495368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45974.771748495368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45974.771748495368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45974.771748495368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45974.771748495368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45974.771748495368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45974.771748495368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45974.771748495368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45974.771748495368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45974.771748495368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45974.771748495368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45974.771748495368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45974.771748495368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45974.771748495368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45974.771748495368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45974.771748495368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45974.771748495368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45974.771748495368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45974.771748495368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45974.771748495368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45974.771748495368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45974.771748495368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45974.771748495368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45974.771748495368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45974.771748495368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45974.771748495368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45974.771748495368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45974.771748495368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45974.771748495368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45974.771748495368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45974.771748495368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45974.771748495368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45974.771748495368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45974.771748495368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45974.771748495368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45974.771748495368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45974.771748495368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45974.771748495368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45974.771748495368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45974.771748495368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45974.771748495368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45974.771748495368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45974.771748495368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45974.771748495368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45974.771748495368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45974.771748495368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45974.771748495368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45974.771748495368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45974.771748495368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45974.771748495368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45974.771748495368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45974.771748495368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45974.771748495368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45974.771748495368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45974.771748495368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45974.771748495368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45974.771748495368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45974.771748495368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45974.771748495368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45974.771748495368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45974.771748495368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45974.771748495368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45974.771748495368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45974.771748495368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45974.771748495368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45974.771748495368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45974.771748495368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45974.771748495368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45974.771748495368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45974.771748495368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45974.771748495368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45974.771748495368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45974.771748495368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45974.771748495368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45974.771748495368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45974.771748495368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45974.771748495368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45974.771748495368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45974.771748495368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45974.771748495368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45974.771748495368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45974.771748495368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45974.771748495368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45974.771748495368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45974.771748495368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45974.771748495368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45974.771748495368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45974.771748495368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45974.771748495368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45974.771748495368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45974.771748495368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45974.771748495368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45974.771748495368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45974.771748495368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45974.771748495368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45974.771748495368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45974.771748495368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45974.771748495368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45974.771748495368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45974.771748495368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45974.771748495368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45974.771748495368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45974.771748495368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45974.771748495368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45974.771748495368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45974.771748495368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45974.771748495368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45974.771748495368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45974.771748495368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45974.771748495368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45974.771748495368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45974.771748495368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45974.771748495368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45974.771748495368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45974.771748495368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45974.771748495368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45974.771748495368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45974.771748495368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45974.771748495368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45974.771748495368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45974.771748495368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45974.771748495368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45974.771748495368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45974.771748495368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45974.771748495368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45974.771748495368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45974.771748495368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45974.771748495368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45974.771748495368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45974.771748495368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45974.771748495368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45974.771748495368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45974.771748495368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45974.771748495368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45974.771748495368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45974.771748495368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45974.771748495368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45974.771748495368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45974.771748495368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45974.771748495368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45974.771748495368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45974.771748495368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45974.771748495368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45974.771748495368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45974.771748495368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45974.771748495368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45974.771748495368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45974.771748495368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45974.771748495368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45974.771748495368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45974.771748495368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45974.771748495368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45974.771748495368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45974.771748495368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45974.771748495368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45974.771748495368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45974.771748495368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45974.771748495368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45974.771748495368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45974.771748495368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45974.771748495368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45974.771748495368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45974.771748495368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45974.771748495368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45974.771748495368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45974.771748495368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45974.771748495368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45974.771748495368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45974.771748495368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45974.771748495368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45974.771748495368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45974.771748495368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45974.771748495368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45974.771748495368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45974.771748495368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45974.771748495368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45974.771748495368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45974.771748495368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45974.771748495368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45974.771748495368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45974.771748495368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45974.771748495368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45974.771748495368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45974.771748495368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45974.771748495368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45974.771748495368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45974.771748495368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45974.771748495368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45974.771748495368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45974.771748495368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45974.771748495368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45974.771748495368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45974.771748495368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45974.771748495368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45974.771748495368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45974.771748495368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45974.771748495368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45974.771748495368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45974.771748495368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45974.771748495368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45974.771748495368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45974.771748495368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45974.771748495368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45974.771748495368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45974.771748495368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45974.771748495368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45974.771748495368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45974.771748495368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45974.771748495368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45974.771748495368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45974.771748495368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45974.771748495368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45974.771748495368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45974.771748495368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45974.771748495368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45974.771748495368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45974.771748495368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45974.771748495368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45974.771748495368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45974.771748495368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45974.771748495368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45974.771748495368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45974.771748495368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45974.771748495368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45974.771748495368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45974.771748495368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45974.771748495368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45974.771748495368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45974.771748495368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45974.771748495368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45974.771748495368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45974.771748495368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45974.771748495368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45974.771748495368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45974.771748495368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45974.771748495368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45974.771748495368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45974.771748495368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45974.771748495368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45974.771748495368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45974.771748495368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45974.771748495368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45974.771748495368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45974.771748495368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45974.771748495368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45974.771748495368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45974.771748495368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45974.771748495368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45974.771748495368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45974.771748495368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45974.771748495368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45974.771748495368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45974.771748495368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45974.771748495368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45974.771748495368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45974.771748495368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45974.771748495368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45974.771748495368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45974.771748495368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45974.771748495368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45974.771748495368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45974.771748495368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45974.771748495368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45974.771748495368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45974.771748495368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45974.771748495368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45974.771748495368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45974.771748495368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45974.771748495368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45974.771748495368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45974.771748495368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45974.771748495368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45974.771748495368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45974.771748495368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45974.771748495368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45974.771748495368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45974.771748495368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45974.771748495368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45974.771748495368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45974.771748495368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45974.771748495368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45974.771748495368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45974.771748495368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45974.771748495368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45974.771748495368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45974.771748495368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45974.771748495368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45974.771748495368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45974.771748495368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45974.771748495368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45974.771748495368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45974.771748495368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45974.771748495368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45974.771748495368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45974.771748495368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45974.771748495368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45974.771748495368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45974.771748495368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45974.771748495368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45974.771748495368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45974.771748495368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45974.771748495368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45974.771748495368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45974.771748495368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45974.771748495368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45974.771748495368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45974.771748495368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45974.771748495368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45974.771748495368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45974.771748495368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45974.771748495368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45974.771748495368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45974.771748495368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45974.771748495368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45974.771748495368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45974.771748495368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45974.771748495368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45974.771748495368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45974.771748495368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45974.771748495368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45974.771748495368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45974.771748495368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45974.771748495368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45974.771748495368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45974.771748495368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45974.771748495368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45974.771748495368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45974.771748495368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45974.771748495368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45974.771748495368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45974.771748495368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45974.771748495368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45974.771748495368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45974.771748495368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45974.771748495368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45974.771748495368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45974.771748495368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45974.771748495368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45974.771748495368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45974.771748495368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45974.771748495368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45974.771748495368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45974.771748495368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45974.771748495368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45974.771748495368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45974.771748495368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45974.771748495368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45974.771748495368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45974.771748495368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45974.771748495368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45974.771748495368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45974.771748495368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45974.771748495368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45974.771748495368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45974.771748495368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45974.771748495368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45974.771748495368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45974.771748495368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45974.771748495368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45974.771748495368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45974.771748495368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45974.771748495368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45974.771748495368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45974.771748495368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45974.771748495368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45974.771748495368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45974.771748495368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45974.771748495368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45974.771748495368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45974.771748495368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45974.771748495368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45974.771748495368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45974.771748495368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45974.771748495368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45974.771748495368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45974.771748495368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45974.771748495368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45974.771748495368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45974.771748495368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45974.771748495368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45974.771748495368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45974.771748495368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45974.771748495368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45974.771748495368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45974.771748495368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45974.771748495368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45974.771748495368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45974.771748495368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45974.771748495368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45974.771748495368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45974.771748495368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45974.771748495368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45974.771748495368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45974.771748495368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45974.771748495368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45974.771748495368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45974.771748495368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45974.771748495368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45974.771748495368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45974.771748495368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45974.771748495368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45974.771748495368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45974.771748495368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45974.771748495368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45974.771748495368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45974.771748495368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45974.771748495368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45974.771748495368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45974.771748495368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45974.771748495368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45974.771748495368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45974.771748495368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45974.771748495368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45974.771748495368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45974.771748495368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45974.771748495368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45974.771748495368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45974.771748495368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45974.771748495368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45974.771748495368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45974.771748495368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45974.771748495368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45974.771748495368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45974.771748495368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45974.771748495368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45974.771748495368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45974.771748495368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45974.771748495368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45974.771748495368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45974.771748495368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45974.771748495368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45974.771748495368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45974.771748495368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45974.771748495368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45974.771748495368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45974.771748495368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45974.771748495368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45974.771748495368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45974.771748495368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45974.771748495368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45974.771748495368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45974.771748495368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45974.771748495368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45974.771748495368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45974.771748495368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45974.771748495368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45974.771748495368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45974.771748495368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45974.771748495368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45974.771748495368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45974.771748495368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45974.771748495368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45974.771748495368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45974.771748495368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45974.771748495368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45974.771748495368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45974.771748495368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45974.771748495368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45974.771748495368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45974.771748495368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45974.771748495368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45974.771748495368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45974.771748495368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45974.771748495368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45974.771748495368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45974.771748495368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45974.771748495368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45974.771748495368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45974.771748495368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45974.771748495368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45974.771748495368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45974.771748495368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45974.771748495368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45974.771748495368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45974.771748495368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45974.771748495368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45974.771748495368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45974.771748495368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45974.771748495368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45974.771748495368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45974.771748495368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45974.771748495368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45974.771748495368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45974.771748495368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45974.771748495368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45974.771748495368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45974.771748495368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45974.771748495368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45974.771748495368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45974.771748495368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45974.771748495368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45974.771748495368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45974.771748495368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45974.771748495368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45974.771748495368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45974.771748495368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45974.771748495368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45974.771748495368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45974.771748495368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45974.771748495368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45974.771748495368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45974.771748495368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45974.771748495368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45974.771748495368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45974.771748495368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45974.771748495368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45974.771748495368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45974.771748495368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45974.771748495368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45974.771748495368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45974.771748495368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45974.771748495368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45974.771748495368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45974.771748495368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45974.771748495368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45974.771748495368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45974.771748495368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45974.771748495368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45974.771748495368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45974.771748495368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45974.771748495368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45974.771748495368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45974.771748495368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45974.771748495368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45974.771748495368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45974.771748495368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45974.771748495368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45974.771748495368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45974.771748495368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45974.771748495368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45974.771748495368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45974.771748495368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45974.771748495368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45974.771748495368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45974.771748495368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45974.771748495368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45974.771748495368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45974.771748495368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45974.771748495368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45974.771748495368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45974.771748495368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45974.771748495368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45974.771748495368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45974.771748495368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45974.771748495368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45974.771748495368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45974.771748495368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45974.771748495368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45974.771748495368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45974.771748495368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45974.771748495368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45974.771748495368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45974.771748495368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45974.771748495368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45974.771748495368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45974.771748495368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45974.771748495368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45974.771748495368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45974.771748495368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45974.771748495368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45974.771748495368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45974.771748495368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45974.771748495368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45974.771748495368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45974.771748495368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45974.771748495368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45974.771748495368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45974.771748495368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45974.771748495368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45974.771748495368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45974.771748495368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45974.771748495368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45974.771748495368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45974.771748495368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45974.771748495368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45974.771748495368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45974.771748495368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45974.771748495368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45974.771748495368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45974.771748495368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45974.771748495368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45974.771748495368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45974.771748495368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45974.771748495368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45974.771748495368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45974.771748495368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45974.771748495368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45974.771748495368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45974.771748495368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45974.771748495368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45974.771748495368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45974.771748495368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45974.771748495368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45974.771748495368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45974.771748495368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45974.771748495368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45974.771748495368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45974.771748495368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45974.771748495368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45974.771748495368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45974.771748495368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45974.771748495368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45974.771748495368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45974.771748495368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45974.771748495368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45974.771748495368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45974.771748495368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45974.771748495368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45974.771748495368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45974.771748495368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45974.771748495368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45974.771748495368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45974.771748495368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45974.771748495368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45974.771748495368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45974.771748495368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45974.771748495368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45974.771748495368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45974.771748495368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45974.771748495368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45974.771748495368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45974.771748495368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45974.771748495368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45974.771748495368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45974.771748495368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45974.771748495368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45974.771748495368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45974.771748495368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45974.771748495368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45974.771748495368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45974.771748495368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45974.771748495368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45974.771748495368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45974.771748495368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45974.771748495368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45974.771748495368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45974.771748495368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45974.771748495368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45974.771748495368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45974.771748495368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45974.771748495368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45974.771748495368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45974.771748495368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45974.771748495368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45974.771748495368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45974.771748495368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45974.771748495368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45974.771748495368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45974.771748495368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45974.771748495368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45974.771748495368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45974.771748495368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45974.771748495368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45974.771748495368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45974.771748495368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45974.771748495368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45974.771748495368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45974.771748495368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45974.771748495368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45974.771748495368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45974.771748495368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45974.771748495368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45974.771748495368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45974.771748495368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45974.771748495368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45974.771748495368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45974.771748495368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45974.771748495368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45974.771748495368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45974.771748495368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45974.771748495368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45974.771748495368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45974.771748495368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45974.771748495368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45974.771748495368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45974.771748495368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45974.771748495368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45974.771748495368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45974.771748495368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45974.771748495368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45974.771748495368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45974.771748495368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45974.771748495368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45974.771748495368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45974.771748495368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45974.771748495368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45974.771748495368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45974.771748495368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45974.771748495368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45974.771748495368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45974.771748495368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45974.771748495368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45974.771748495368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45974.771748495368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45974.771748495368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45974.771748495368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45974.771748495368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45974.771748495368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45974.771748495368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45974.771748495368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45974.771748495368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45974.771748495368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45974.771748495368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45974.771748495368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45974.771748495368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45974.771748495368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45974.771748495368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45974.771748495368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45974.771748495368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45974.771748495368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45974.771748495368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45974.771748495368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45974.771748495368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45974.771748495368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45974.771748495368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45974.771748495368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45974.771748495368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45974.771748495368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45974.771748495368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45974.771748495368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45974.771748495368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45974.771748495368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45974.771748495368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45974.771748495368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45974.771748495368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45974.771748495368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45974.771748495368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45974.771748495368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45974.771748495368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45974.771748495368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45974.771748495368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45974.771748495368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45974.771748495368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45974.771748495368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45974.771748495368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45974.771748495368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45974.771748495368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45974.771748495368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45974.771748495368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45974.771748495368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45974.771748495368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45974.771748495368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45974.771748495368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45974.771748495368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45974.771748495368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45974.771748495368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45974.771748495368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45974.771748495368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45974.771748495368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45974.771748495368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45974.771748495368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45974.771748495368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45974.771748495368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45974.771748495368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45974.771748495368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45974.771748495368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45974.771748495368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45974.771748495368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45974.771748495368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45974.771748495368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45974.771748495368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45974.771748495368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45974.771748495368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45974.771748495368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45974.771748495368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45974.771748495368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45974.771748495368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45974.771748495368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45974.771748495368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45974.771748495368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45974.771748495368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45974.771748495368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45974.771748495368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45974.771748495368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45974.771748495368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45974.771748495368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45974.771748495368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45974.771748495368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45974.771748495368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45974.771748495368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45974.771748495368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45974.771748495368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45974.771748495368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45974.771748495368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45974.771748495368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45974.771748495368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45974.771748495368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45974.771748495368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45974.771748495368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45974.771748495368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45974.771748495368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45974.771748495368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45974.771748495368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45974.771748495368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45974.771748495368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45974.771748495368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45974.771748495368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45974.771748495368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45974.771748495368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45974.771748495368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45974.771748495368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45974.771748495368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45974.771748495368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45974.771748495368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45974.771748495368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45974.771748495368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45974.771748495368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45974.771748495368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45974.771748495368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45974.771748495368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45974.771748495368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45974.771748495368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45974.771748495368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45974.771748495368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45974.771748495368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45974.771748495368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45974.771748495368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45974.771748495368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45974.771748495368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45974.771748495368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45974.771748495368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45974.771748495368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45974.771748495368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45974.771748495368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45974.771748495368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45974.771748495368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45974.771748495368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45974.771748495368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45974.771748495368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45974.771748495368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45974.771748495368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45974.771748495368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45974.771748495368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45974.771748495368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45974.771748495368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45974.771748495368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45974.771748495368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45974.771748495368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45974.771748495368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45974.771748495368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45974.771748495368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45974.771748495368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45974.771748495368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45974.771748495368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45974.771748495368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45974.771748495368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45974.771748495368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45974.771748495368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45974.771748495368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45974.771748495368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45974.771748495368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45974.771748495368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45974.771748495368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45974.771748495368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45974.771748495368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45974.771748495368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45974.771748495368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45974.771748495368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45974.771748495368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45974.771748495368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45974.771748495368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45974.771748495368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45974.771748495368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45974.771748495368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45974.771748495368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45974.771748495368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45974.771748495368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45974.771748495368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45974.771748495368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45974.771748495368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45974.771748495368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45974.771748495368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45974.771748495368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45974.771748495368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45974.771748495368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45974.771748495368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45974.771748495368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45974.771748495368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45974.771748495368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45974.771748495368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45974.771748495368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45974.771748495368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45974.771748495368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45974.771748495368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45974.771748495368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45974.771748495368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45974.771748495368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45974.771748495368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45974.771748495368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45974.771748495368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45974.771748495368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45974.771748495368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45974.771748495368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45974.771748495368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45974.771748495368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45974.771748495368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45974.771748495368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45974.771748495368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45974.771748495368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45974.771748495368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45974.771748495368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45974.771748495368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45974.771748495368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45974.771748495368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45974.771748495368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45974.771748495368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45974.771748495368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45974.771748495368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45974.771748495368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45974.771748495368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45974.771748495368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45974.771748495368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45974.771748495368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45974.771748495368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45974.771748495368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45974.771748495368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45974.771748495368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45974.771748495368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45974.771748495368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45974.771748495368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45974.771748495368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45974.771748495368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45974.771748495368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45974.771748495368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45974.771748495368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45974.771748495368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45974.771748495368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45974.771748495368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45974.771748495368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45974.771748495368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45974.771748495368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45974.771748495368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45974.771748495368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45974.771748495368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45974.771748495368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45974.771748495368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45974.771748495368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45974.771748495368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45974.771748495368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45974.771748495368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45974.771748495368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45974.771748495368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45974.771748495368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45974.771748495368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45974.771748495368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45974.771748495368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45974.771748495368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45974.771748495368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45974.771748495368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45974.771748495368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45974.771748495368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45974.771748495368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45974.771748495368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45974.771748495368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45974.771748495368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45974.771748495368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45974.771748495368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45974.771748495368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45974.771748495368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45974.771748495368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45974.771748495368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45974.771748495368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45974.771748495368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45974.771748495368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45974.771748495368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45974.771748495368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45974.771748495368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45974.771748495368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45974.771748495368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45974.771748495368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45974.771748495368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45974.771748495368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45974.771748495368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45974.771748495368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45974.771748495368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45974.771748495368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45974.771748495368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45974.771748495368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45974.771748495368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45974.771748495368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45974.771748495368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45974.771748495368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45974.771748495368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45974.771748495368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45974.771748495368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45974.771748495368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45974.771748495368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45974.771748495368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45974.771748495368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45974.771748495368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45974.771748495368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45974.771748495368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45974.771748495368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45974.771748495368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45974.771748495368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45974.771748495368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45974.771748495368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45974.771748495368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45974.771748495368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45974.771748495368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45974.771748495368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45974.771748495368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45974.771748495368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45974.771748495368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45974.771748495368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45974.771748495368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45974.771748495368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45974.771748495368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45974.771748495368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45974.771748495368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45974.771748495368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45974.771748495368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45974.771748495368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45974.771748495368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45974.771748495368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45974.771748495368</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271.29103090277204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32798</v>
      </c>
      <c r="E3" s="95" t="s">
        <v>39021</v>
      </c>
      <c r="F3" s="96">
        <v>45974.31527777778</v>
      </c>
      <c r="G3" s="97">
        <f ca="1">IFERROR(NOW()-F3,"")</f>
        <v>0.45647071758867241</v>
      </c>
      <c r="H3" s="96">
        <v>45974.309942129628</v>
      </c>
      <c r="I3" s="135" t="str">
        <f>IFERROR(VLOOKUP(D3,DB!A:F,6,0),"")</f>
        <v>SCECO</v>
      </c>
      <c r="J3" s="135" t="str">
        <f>IFERROR(VLOOKUP(D3,DB!A:G,7,0),"")</f>
        <v>Dead</v>
      </c>
      <c r="K3" s="98" t="s">
        <v>39112</v>
      </c>
      <c r="L3" s="92" t="str">
        <f>IFERROR(VLOOKUP(D3,DB!A:I,9,0),"")</f>
        <v>Latis</v>
      </c>
    </row>
    <row r="4" spans="1:16" ht="15" customHeight="1">
      <c r="A4" s="135"/>
      <c r="B4" s="135" t="str">
        <f>IFERROR(VLOOKUP(D4,DB!A:K,11,0),"")</f>
        <v/>
      </c>
      <c r="C4" s="94"/>
      <c r="D4" s="92"/>
      <c r="E4" s="95"/>
      <c r="F4" s="96"/>
      <c r="G4" s="97">
        <f ca="1">IFERROR(NOW()-F4,"")</f>
        <v>45974.771748495368</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45974.771748495368</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45974.771748495368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45974.771748495368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45974.771748495368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45974.771748495368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45974.771748495368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45974.771748495368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45974.771748495368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45974.771748495368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45974.771748495368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45974.771748495368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45974.771748495368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45974.771748495368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45974.771748495368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45974.771748495368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45974.771748495368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45974.771748495368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45974.771748495368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45974.771748495368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45974.771748495368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45974.771748495368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45974.771748495368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45974.771748495368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45974.771748495368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45974.771748495368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45974.771748495368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45974.771748495368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45974.771748495368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45974.771748495368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45974.771748495368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45974.771748495368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45974.771748495368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45974.771748495368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45974.771748495368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45974.771748495368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45974.771748495368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45974.771748495368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45974.771748495368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45974.771748495368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45974.771748495368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45974.771748495368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45974.771748495368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45974.771748495368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45974.771748495368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45974.771748495368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45974.771748495368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45974.771748495368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45974.771748495368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45974.771748495368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45974.771748495368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45974.771748495368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45974.771748495368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45974.771748495368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45974.771748495368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45974.771748495368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45974.771748495368</v>
      </c>
      <c r="H60" s="96"/>
      <c r="I60" s="135" t="str">
        <f>IFERROR(VLOOKUP(D60,DB!A:F,6,0),"")</f>
        <v/>
      </c>
      <c r="J60" s="135" t="str">
        <f>IFERROR(VLOOKUP(D60,DB!A:G,7,0),"")</f>
        <v/>
      </c>
      <c r="K60" s="98"/>
      <c r="L60" s="92" t="str">
        <f>IFERROR(VLOOKUP(D60,DB!A:I,9,0),"")</f>
        <v/>
      </c>
    </row>
  </sheetData>
  <dataValidations count="2">
    <dataValidation allowBlank="1" showInputMessage="1" showErrorMessage="1" sqref="E1" xr:uid="{A4F81451-56CC-4543-9497-104C4E44EE4B}"/>
    <dataValidation type="list" allowBlank="1" showInputMessage="1" showErrorMessage="1" sqref="E2:E6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0"/>
  <sheetViews>
    <sheetView tabSelected="1"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82.939688310179918</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39100</v>
      </c>
      <c r="F3" s="38">
        <v>45926.188877314817</v>
      </c>
      <c r="G3" s="116">
        <f t="shared" ref="G3" ca="1" si="0">IFERROR(NOW()-F3,"")</f>
        <v>48.582871180551592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39100</v>
      </c>
      <c r="F4" s="125">
        <v>45948.661111111112</v>
      </c>
      <c r="G4" s="126">
        <f t="shared" ref="G4:G9" ca="1" si="1">IFERROR(NOW()-F4,"")</f>
        <v>26.110637384255824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c r="B6" s="124" t="str">
        <f>IFERROR(VLOOKUP(D6,DB!A:K,11,0),"")</f>
        <v/>
      </c>
      <c r="C6" s="124"/>
      <c r="D6" s="124"/>
      <c r="E6" s="124"/>
      <c r="F6" s="124"/>
      <c r="G6" s="126">
        <f t="shared" ca="1" si="1"/>
        <v>45974.771748495368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1"/>
        <v>45974.771748495368</v>
      </c>
      <c r="H7" s="125"/>
      <c r="I7" s="124" t="str">
        <f>IFERROR(VLOOKUP(D7,DB!A:F,6,0),"")</f>
        <v/>
      </c>
      <c r="J7" s="124" t="str">
        <f>IFERROR(VLOOKUP(D7,DB!A:G,7,0),"")</f>
        <v/>
      </c>
      <c r="K7" s="124"/>
      <c r="L7" s="124" t="str">
        <f>IFERROR(VLOOKUP(D7,DB!A:I,9,0),"")</f>
        <v/>
      </c>
    </row>
    <row r="8" spans="1:13">
      <c r="A8" s="124"/>
      <c r="B8" s="124" t="str">
        <f>IFERROR(VLOOKUP(D8,DB!A:K,11,0),"")</f>
        <v/>
      </c>
      <c r="C8" s="124"/>
      <c r="D8"/>
      <c r="E8" s="124"/>
      <c r="F8" s="124"/>
      <c r="G8" s="126">
        <f t="shared" ca="1" si="1"/>
        <v>45974.771748495368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45974.771748495368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ref="G10:G73" ca="1" si="2">IFERROR(NOW()-F10,"")</f>
        <v>45974.771748495368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45974.771748495368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45974.771748495368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45974.771748495368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45974.771748495368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45974.771748495368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45974.771748495368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45974.771748495368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45974.771748495368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45974.771748495368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45974.771748495368</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45974.771748495368</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45974.771748495368</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45974.771748495368</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45974.771748495368</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45974.771748495368</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45974.771748495368</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45974.771748495368</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45974.771748495368</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45974.771748495368</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45974.771748495368</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45974.771748495368</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45974.771748495368</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45974.771748495368</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45974.771748495368</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45974.771748495368</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45974.771748495368</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45974.771748495368</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45974.771748495368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45974.771748495368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45974.771748495368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45974.771748495368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45974.771748495368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45974.771748495368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45974.771748495368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45974.771748495368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45974.771748495368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45974.771748495368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45974.771748495368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45974.771748495368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45974.771748495368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45974.771748495368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45974.771748495368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45974.771748495368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45974.771748495368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45974.771748495368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45974.771748495368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45974.771748495368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45974.771748495368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45974.771748495368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45974.771748495368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45974.771748495368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45974.771748495368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45974.771748495368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45974.771748495368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45974.771748495368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45974.771748495368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45974.771748495368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45974.771748495368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45974.771748495368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45974.771748495368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45974.771748495368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45974.771748495368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45974.771748495368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ref="G74:G137" ca="1" si="3">IFERROR(NOW()-F74,"")</f>
        <v>45974.771748495368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45974.771748495368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45974.771748495368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45974.771748495368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45974.771748495368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45974.771748495368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45974.771748495368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45974.771748495368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45974.771748495368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45974.771748495368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45974.771748495368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45974.771748495368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45974.771748495368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45974.771748495368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45974.771748495368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45974.771748495368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45974.771748495368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45974.771748495368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45974.771748495368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45974.771748495368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45974.771748495368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45974.771748495368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45974.771748495368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45974.771748495368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45974.771748495368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45974.771748495368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45974.771748495368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45974.771748495368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45974.771748495368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45974.771748495368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45974.771748495368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45974.771748495368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45974.771748495368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45974.771748495368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45974.771748495368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45974.771748495368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45974.771748495368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45974.771748495368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45974.771748495368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45974.771748495368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45974.771748495368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45974.771748495368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45974.771748495368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45974.771748495368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45974.771748495368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45974.771748495368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45974.771748495368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45974.771748495368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45974.771748495368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45974.771748495368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45974.771748495368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45974.771748495368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45974.771748495368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45974.771748495368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45974.771748495368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45974.771748495368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45974.771748495368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45974.771748495368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45974.771748495368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45974.771748495368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45974.771748495368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45974.771748495368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45974.771748495368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45974.771748495368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ref="G138:G201" ca="1" si="4">IFERROR(NOW()-F138,"")</f>
        <v>45974.771748495368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45974.771748495368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45974.771748495368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45974.771748495368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45974.771748495368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45974.771748495368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45974.771748495368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45974.771748495368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45974.771748495368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45974.771748495368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45974.771748495368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45974.771748495368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45974.771748495368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45974.771748495368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45974.771748495368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45974.771748495368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45974.771748495368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45974.771748495368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45974.771748495368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45974.771748495368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45974.771748495368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45974.771748495368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45974.771748495368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45974.771748495368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45974.771748495368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45974.771748495368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45974.771748495368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45974.771748495368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45974.771748495368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45974.771748495368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45974.771748495368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45974.771748495368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45974.771748495368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45974.771748495368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45974.771748495368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45974.771748495368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45974.771748495368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45974.771748495368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45974.771748495368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45974.771748495368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45974.771748495368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45974.771748495368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45974.771748495368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45974.771748495368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45974.771748495368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45974.771748495368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45974.771748495368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45974.771748495368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45974.771748495368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45974.771748495368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45974.771748495368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45974.771748495368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45974.771748495368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45974.771748495368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45974.771748495368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45974.771748495368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45974.771748495368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45974.771748495368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45974.771748495368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45974.771748495368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45974.771748495368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45974.771748495368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45974.771748495368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45974.771748495368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ref="G202:G265" ca="1" si="5">IFERROR(NOW()-F202,"")</f>
        <v>45974.771748495368</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45974.771748495368</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45974.771748495368</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45974.771748495368</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45974.771748495368</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45974.771748495368</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45974.771748495368</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45974.771748495368</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45974.771748495368</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45974.771748495368</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45974.771748495368</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45974.771748495368</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45974.771748495368</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45974.771748495368</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45974.771748495368</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45974.771748495368</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45974.771748495368</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45974.771748495368</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45974.771748495368</v>
      </c>
      <c r="H220" s="124"/>
      <c r="I220" s="124" t="str">
        <f>IFERROR(VLOOKUP(D220,DB!A:F,6,0),"")</f>
        <v/>
      </c>
      <c r="J220" s="124" t="str">
        <f>IFERROR(VLOOKUP(D220,DB!A:G,7,0),"")</f>
        <v/>
      </c>
      <c r="K220" s="124"/>
      <c r="L220" s="124" t="str">
        <f>IFERROR(VLOOKUP(D220,DB!A:I,9,0),"")</f>
        <v/>
      </c>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8" ca="1" si="0">IFERROR(NOW()-F2,"-")</f>
        <v>45974.771748495368</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45974.771748495368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45974.771748495368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45974.771748495368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45974.771748495368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45974.771748495368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45974.771748495368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45974.771748495368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45974.771748495368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45974.771748495368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45974.771748495368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45974.771748495368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45974.771748495368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45974.771748495368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45974.771748495368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45974.771748495368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45974.771748495368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45974.771748495368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45974.771748495368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45974.771748495368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45974.771748495368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45974.771748495368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45974.771748495368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45974.771748495368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45974.771748495368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45974.771748495368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45974.771748495368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45974.771748495368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45974.771748495368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45974.771748495368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45974.771748495368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45974.771748495368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45974.771748495368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45974.771748495368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45974.771748495368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45974.771748495368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45974.771748495368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45974.771748495368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45974.771748495368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45974.771748495368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45974.771748495368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45974.771748495368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45974.771748495368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45974.771748495368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45974.771748495368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45974.771748495368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45974.771748495368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45974.771748495368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45974.771748495368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45974.771748495368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45974.771748495368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45974.771748495368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45974.771748495368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45974.771748495368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45974.771748495368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45974.771748495368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45974.771748495368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45974.771748495368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45974.771748495368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45974.771748495368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45974.771748495368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45974.771748495368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45974.771748495368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45974.771748495368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45974.771748495368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45974.771748495368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45974.771748495368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45974.771748495368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45974.771748495368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45974.771748495368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45974.771748495368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45974.771748495368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45974.771748495368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45974.771748495368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45974.771748495368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45974.771748495368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45974.771748495368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45974.771748495368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45974.771748495368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45974.771748495368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45974.771748495368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45974.771748495368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45974.771748495368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45974.771748495368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45974.771748495368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45974.771748495368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45974.771748495368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45974.771748495368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45974.771748495368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45974.771748495368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45974.771748495368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45974.771748495368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45974.771748495368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45974.771748495368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45974.771748495368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45974.771748495368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45974.771748495368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45974.771748495368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45974.771748495368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45974.771748495368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45974.771748495368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45974.771748495368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45974.771748495368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45974.771748495368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45974.771748495368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45974.771748495368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45974.771748495368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45974.771748495368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45974.771748495368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45974.771748495368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45974.771748495368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45974.771748495368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45974.771748495368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45974.771748495368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45974.771748495368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45974.771748495368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45974.771748495368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45974.771748495368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45974.771748495368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45974.771748495368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45974.771748495368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45974.771748495368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45974.771748495368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45974.771748495368</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45974.771748495368</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45974.771748495368</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45974.771748495368</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45974.771748495368</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45974.771748495368</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45974.771748495368</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45974.771748495368</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45974.771748495368</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45974.771748495368</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45974.771748495368</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45974.771748495368</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2025-11-13T15:31:48Z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