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558" documentId="120_S{2AC9BD13-BADA-5192-A53E-5A8FF88502F6}" xr6:coauthVersionLast="47" xr6:coauthVersionMax="47" xr10:uidLastSave="{D03D580B-A479-462E-AF28-909BF3801BF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<sst xmlns="http://schemas.openxmlformats.org/spreadsheetml/2006/main" count="180310" uniqueCount="39139">
  <si>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</si>
  <si>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</si>
  <si>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</si>
  <si>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</si>
  <si>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</si>
  <si>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</si>
  <si>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</si>
  <si>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</si>
  <si>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</si>
  <si>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</si>
  <si>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</si>
  <si>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</si>
  <si>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</si>
  <si>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</si>
  <si>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</si>
  <si>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</si>
  <si>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</si>
  <si>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</si>
  <si>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</si>
  <si>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</si>
  <si>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</si>
  <si>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</si>
  <si>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</si>
  <si>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</si>
  <si>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</si>
  <si>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</si>
  <si>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</si>
  <si>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</si>
  <si>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</si>
  <si>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</si>
  <si>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</si>
  <si>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</si>
  <si>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</si>
  <si>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</si>
  <si>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</si>
  <si>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</si>
  <si>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</si>
  <si>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</si>
  <si>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</si>
  <si>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</si>
  <si>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</si>
  <si>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</si>
  <si>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</si>
  <si>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</si>
  <si>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</si>
  <si>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</si>
  <si>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</si>
  <si>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</si>
  <si>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</si>
  <si>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</si>
  <si>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</si>
  <si>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</si>
  <si>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</si>
  <si>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</si>
  <si>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</si>
  <si>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</si>
  <si>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</si>
  <si>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</si>
  <si>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</si>
  <si>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</si>
  <si>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</si>
  <si>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</si>
  <si>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</si>
  <si>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</si>
  <si>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</si>
  <si>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</si>
  <si>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</si>
  <si>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</si>
  <si>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</si>
  <si>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</si>
  <si>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</si>
  <si>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</si>
  <si>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</si>
  <si>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</si>
  <si>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</si>
  <si>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</si>
  <si>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</si>
  <si>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</si>
  <si>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</si>
  <si>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</si>
  <si>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</si>
  <si>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</si>
  <si>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</si>
  <si>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</si>
  <si>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</si>
  <si>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</si>
  <si>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</si>
  <si>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</si>
  <si>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</si>
  <si>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</si>
  <si>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</si>
  <si>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</si>
  <si>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</si>
  <si>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</si>
  <si>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</si>
  <si>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</si>
  <si>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</si>
  <si>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</si>
  <si>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</si>
  <si>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</si>
  <si>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</si>
  <si>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</si>
  <si>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</si>
  <si>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</si>
  <si>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</si>
  <si>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</si>
  <si>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</si>
  <si>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</si>
  <si>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</si>
  <si>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</si>
  <si>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</si>
  <si>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</si>
  <si>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</si>
  <si>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</si>
  <si>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</si>
  <si>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</si>
  <si>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</si>
  <si>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</si>
  <si>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</si>
  <si>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</si>
  <si>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</si>
  <si>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</si>
  <si>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</si>
  <si>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</si>
  <si>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</si>
  <si>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</si>
  <si>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</si>
  <si>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</si>
  <si>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</si>
  <si>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</si>
  <si>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</si>
  <si>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</si>
  <si>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</si>
  <si>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</si>
  <si>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</si>
  <si>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</si>
  <si>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</si>
  <si>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</si>
  <si>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</si>
  <si>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</si>
  <si>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</si>
  <si>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</si>
  <si>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</si>
  <si>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</si>
  <si>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</si>
  <si>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</si>
  <si>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</si>
  <si>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</si>
  <si>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</si>
  <si>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</si>
  <si>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</si>
  <si>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</si>
  <si>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</si>
  <si>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</si>
  <si>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</si>
  <si>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</si>
  <si>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</si>
  <si>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</si>
  <si>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</si>
  <si>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</si>
  <si>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</si>
  <si>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</si>
  <si>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</si>
  <si>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</si>
  <si>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</si>
  <si>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</si>
  <si>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</si>
  <si>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</si>
  <si>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</si>
  <si>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</si>
  <si>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</si>
  <si>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</si>
  <si>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</si>
  <si>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</si>
  <si>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</si>
  <si>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</si>
  <si>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</si>
  <si>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</si>
  <si>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</si>
  <si>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</si>
  <si>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</si>
  <si>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</si>
  <si>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</si>
  <si>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</si>
  <si>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</si>
  <si>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</si>
  <si>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</si>
  <si>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</si>
  <si>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</si>
  <si>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</si>
  <si>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</si>
  <si>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</si>
  <si>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</si>
  <si>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</si>
  <si>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</si>
  <si>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</si>
  <si>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</si>
  <si>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</si>
  <si>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</si>
  <si>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</si>
  <si>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</si>
  <si>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</si>
  <si>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</si>
  <si>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</si>
  <si>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</si>
  <si>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</si>
  <si>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</si>
  <si>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</si>
  <si>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</si>
  <si>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</si>
  <si>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</si>
  <si>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</si>
  <si>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</si>
  <si>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</si>
  <si>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</si>
  <si>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</si>
  <si>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</si>
  <si>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</si>
  <si>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</si>
  <si>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</si>
  <si>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</si>
  <si>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</si>
  <si>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</si>
  <si>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</si>
  <si>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</si>
  <si>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</si>
  <si>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</si>
  <si>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</si>
  <si>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</si>
  <si>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</si>
  <si>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</si>
  <si>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</si>
  <si>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</si>
  <si>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</si>
  <si>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</si>
  <si>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</si>
  <si>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</si>
  <si>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</si>
  <si>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</si>
  <si>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</si>
  <si>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</si>
  <si>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</si>
  <si>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</si>
  <si>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</si>
  <si>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</si>
  <si>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</si>
  <si>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</si>
  <si>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</si>
  <si>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</si>
  <si>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</si>
  <si>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</si>
  <si>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</si>
  <si>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</si>
  <si>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</si>
  <si>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</si>
  <si>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</si>
  <si>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</si>
  <si>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</si>
  <si>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</si>
  <si>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</si>
  <si>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</si>
  <si>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</si>
  <si>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</si>
  <si>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</si>
  <si>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</si>
  <si>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</si>
  <si>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</si>
  <si>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</si>
  <si>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</si>
  <si>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</si>
  <si>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</si>
  <si>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</si>
  <si>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</si>
  <si>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</si>
  <si>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</si>
  <si>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</si>
  <si>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</si>
  <si>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</si>
  <si>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</si>
  <si>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</si>
  <si>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</si>
  <si>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</si>
  <si>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</si>
  <si>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</si>
  <si>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</si>
  <si>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</si>
  <si>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</si>
  <si>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</si>
  <si>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</si>
  <si>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</si>
  <si>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</si>
  <si>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</si>
  <si>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</si>
  <si>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</si>
  <si>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</si>
  <si>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</si>
  <si>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</si>
  <si>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</si>
  <si>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</si>
  <si>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</si>
  <si>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</si>
  <si>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</si>
  <si>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</si>
  <si>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</si>
  <si>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</si>
  <si>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</si>
  <si>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</si>
  <si>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</si>
  <si>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</si>
  <si>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</si>
  <si>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</si>
  <si>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</si>
  <si>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</si>
  <si>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</si>
  <si>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</si>
  <si>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</si>
  <si>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</si>
  <si>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</si>
  <si>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</si>
  <si>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</si>
  <si>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</si>
  <si>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</si>
  <si>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</si>
  <si>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</si>
  <si>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</si>
  <si>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</si>
  <si>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</si>
  <si>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</si>
  <si>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</si>
  <si>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</si>
  <si>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</si>
  <si>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</si>
  <si>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</si>
  <si>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</si>
  <si>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</si>
  <si>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</si>
  <si>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</si>
  <si>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</si>
  <si>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</si>
  <si>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</si>
  <si>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</si>
  <si>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</si>
  <si>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</si>
  <si>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</si>
  <si>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</si>
  <si>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</si>
  <si>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</si>
  <si>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</si>
  <si>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</si>
  <si>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</si>
  <si>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</si>
  <si>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</si>
  <si>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</si>
  <si>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</si>
  <si>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</si>
  <si>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</si>
  <si>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</si>
  <si>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</si>
  <si>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</si>
  <si>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</si>
  <si>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</si>
  <si>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</si>
  <si>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</si>
  <si>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</si>
  <si>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</si>
  <si>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</si>
  <si>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</si>
  <si>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</si>
  <si>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</si>
  <si>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</si>
  <si>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</si>
  <si>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</si>
  <si>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</si>
  <si>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</si>
  <si>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</si>
  <si>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</si>
  <si>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</si>
  <si>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</si>
  <si>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</si>
  <si>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</si>
  <si>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</si>
  <si>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</si>
  <si>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</si>
  <si>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</si>
  <si>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</si>
  <si>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</si>
  <si>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</si>
  <si>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</si>
  <si>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</si>
  <si>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</si>
  <si>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</si>
  <si>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</si>
  <si>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</si>
  <si>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</si>
  <si>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</si>
  <si>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</si>
  <si>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</si>
  <si>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</si>
  <si>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</si>
  <si>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</si>
  <si>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</si>
  <si>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</si>
  <si>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</si>
  <si>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</si>
  <si>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</si>
  <si>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</si>
  <si>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</si>
  <si>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</si>
  <si>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</si>
  <si>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</si>
  <si>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</si>
  <si>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</si>
  <si>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</si>
  <si>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</si>
  <si>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</si>
  <si>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</si>
  <si>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</si>
  <si>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</si>
  <si>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</si>
  <si>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</si>
  <si>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</si>
  <si>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</si>
  <si>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</si>
  <si>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</si>
  <si>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</si>
  <si>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</si>
  <si>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</si>
  <si>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</si>
  <si>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</si>
  <si>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</si>
  <si>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</si>
  <si>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</si>
  <si>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</si>
  <si>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</si>
  <si>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</si>
  <si>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</si>
  <si>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</si>
  <si>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</si>
  <si>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</si>
  <si>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</si>
  <si>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</si>
  <si>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</si>
  <si>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</si>
  <si>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</si>
  <si>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</si>
  <si>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</si>
  <si>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</si>
  <si>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</si>
  <si>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</si>
  <si>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</si>
  <si>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</si>
  <si>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</si>
  <si>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</si>
  <si>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</si>
  <si>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</si>
  <si>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</si>
  <si>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</si>
  <si>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</si>
  <si>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</si>
  <si>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</si>
  <si>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</si>
  <si>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</si>
  <si>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</si>
  <si>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</si>
  <si>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</si>
  <si>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</si>
  <si>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</si>
  <si>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</si>
  <si>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</si>
  <si>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</si>
  <si>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</si>
  <si>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</si>
  <si>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</si>
  <si>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</si>
  <si>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</si>
  <si>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</si>
  <si>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</si>
  <si>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</si>
  <si>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</si>
  <si>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</si>
  <si>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</si>
  <si>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</si>
  <si>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</si>
  <si>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</si>
  <si>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</si>
  <si>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</si>
  <si>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</si>
  <si>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</si>
  <si>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</si>
  <si>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</si>
  <si>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</si>
  <si>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</si>
  <si>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</si>
  <si>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</si>
  <si>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</si>
  <si>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</si>
  <si>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</si>
  <si>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</si>
  <si>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</si>
  <si>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</si>
  <si>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</si>
  <si>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</si>
  <si>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</si>
  <si>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</si>
  <si>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</si>
  <si>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</si>
  <si>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</si>
  <si>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</si>
  <si>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</si>
  <si>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</si>
  <si>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</si>
  <si>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</si>
  <si>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</si>
  <si>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</si>
  <si>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</si>
  <si>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</si>
  <si>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</si>
  <si>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</si>
  <si>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</si>
  <si>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</si>
  <si>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</si>
  <si>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</si>
  <si>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</si>
  <si>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</si>
  <si>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</si>
  <si>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</si>
  <si>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</si>
  <si>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</si>
  <si>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</si>
  <si>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</si>
  <si>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</si>
  <si>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</si>
  <si>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</si>
  <si>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</si>
  <si>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</si>
  <si>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</si>
  <si>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</si>
  <si>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</si>
  <si>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</si>
  <si>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</si>
  <si>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</si>
  <si>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</si>
  <si>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</si>
  <si>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</si>
  <si>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</si>
  <si>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</si>
  <si>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</si>
  <si>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</si>
  <si>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</si>
  <si>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</si>
  <si>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</si>
  <si>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</si>
  <si>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</si>
  <si>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</si>
  <si>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</si>
  <si>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</si>
  <si>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</si>
  <si>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</si>
  <si>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</si>
  <si>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</si>
  <si>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</si>
  <si>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</si>
  <si>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</si>
  <si>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</si>
  <si>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</si>
  <si>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</si>
  <si>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</si>
  <si>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</si>
  <si>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</si>
  <si>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</si>
  <si>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</si>
  <si>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</si>
  <si>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</si>
  <si>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</si>
  <si>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</si>
  <si>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</si>
  <si>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</si>
  <si>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</si>
  <si>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</si>
  <si>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</si>
  <si>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</si>
  <si>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</si>
  <si>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</si>
  <si>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</si>
  <si>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</si>
  <si>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</si>
  <si>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</si>
  <si>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</si>
  <si>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</si>
  <si>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</si>
  <si>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</si>
  <si>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</si>
  <si>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</si>
  <si>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</si>
  <si>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</si>
  <si>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</si>
  <si>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</si>
  <si>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</si>
  <si>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</si>
  <si>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</si>
  <si>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</si>
  <si>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</si>
  <si>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</si>
  <si>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</si>
  <si>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</si>
  <si>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</si>
  <si>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</si>
  <si>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</si>
  <si>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</si>
  <si>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</si>
  <si>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</si>
  <si>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</si>
  <si>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</si>
  <si>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</si>
  <si>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</si>
  <si>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</si>
  <si>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</si>
  <si>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</si>
  <si>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</si>
  <si>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</si>
  <si>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</si>
  <si>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</si>
  <si>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</si>
  <si>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</si>
  <si>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</si>
  <si>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</si>
  <si>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</si>
  <si>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</si>
  <si>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</si>
  <si>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</si>
  <si>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</si>
  <si>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</si>
  <si>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</si>
  <si>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</si>
  <si>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</si>
  <si>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</si>
  <si>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</si>
  <si>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</si>
  <si>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</si>
  <si>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</si>
  <si>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</si>
  <si>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</si>
  <si>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</si>
  <si>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</si>
  <si>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</si>
  <si>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</si>
  <si>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</si>
  <si>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</si>
  <si>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</si>
  <si>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</si>
  <si>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</si>
  <si>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</si>
  <si>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</si>
  <si>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</si>
  <si>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</si>
  <si>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</si>
  <si>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</si>
  <si>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</si>
  <si>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</si>
  <si>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</si>
  <si>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</si>
  <si>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</si>
  <si>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</si>
  <si>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</si>
  <si>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</si>
  <si>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</si>
  <si>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</si>
  <si>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</si>
  <si>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</si>
  <si>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</si>
  <si>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</si>
  <si>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</si>
  <si>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</si>
  <si>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</si>
  <si>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</si>
  <si>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</si>
  <si>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</si>
  <si>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</si>
  <si>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</si>
  <si>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</si>
  <si>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</si>
  <si>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</si>
  <si>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</si>
  <si>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</si>
  <si>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</si>
  <si>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</si>
  <si>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</si>
  <si>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</si>
  <si>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</si>
  <si>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</si>
  <si>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</si>
  <si>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</si>
  <si>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</si>
  <si>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</si>
  <si>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</si>
  <si>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</si>
  <si>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</si>
  <si>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</si>
  <si>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</si>
  <si>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</si>
  <si>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</si>
  <si>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</si>
  <si>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</si>
  <si>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</si>
  <si>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</si>
  <si>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</si>
  <si>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</si>
  <si>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</si>
  <si>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</si>
  <si>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</si>
  <si>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</si>
  <si>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</si>
  <si>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</si>
  <si>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</si>
  <si>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</si>
  <si>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</si>
  <si>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</si>
  <si>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</si>
  <si>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</si>
  <si>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</si>
  <si>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</si>
  <si>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</si>
  <si>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</si>
  <si>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</si>
  <si>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</si>
  <si>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</si>
  <si>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</si>
  <si>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</si>
  <si>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</si>
  <si>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</si>
  <si>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</si>
  <si>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</si>
  <si>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</si>
  <si>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</si>
  <si>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</si>
  <si>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</si>
  <si>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</si>
  <si>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</si>
  <si>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</si>
  <si>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</si>
  <si>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</si>
  <si>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</si>
  <si>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</si>
  <si>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</si>
  <si>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</si>
  <si>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</si>
  <si>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</si>
  <si>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</si>
  <si>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</si>
  <si>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</si>
  <si>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</si>
  <si>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</si>
  <si>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</si>
  <si>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</si>
  <si>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</si>
  <si>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</si>
  <si>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</si>
  <si>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</si>
  <si>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</si>
  <si>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</si>
  <si>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</si>
  <si>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</si>
  <si>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</si>
  <si>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</si>
  <si>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</si>
  <si>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</si>
  <si>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</si>
  <si>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</si>
  <si>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</si>
  <si>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</si>
  <si>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</si>
  <si>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</si>
  <si>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</si>
  <si>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</si>
  <si>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</si>
  <si>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</si>
  <si>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</si>
  <si>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</si>
  <si>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</si>
  <si>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</si>
  <si>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</si>
  <si>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</si>
  <si>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</si>
  <si>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</si>
  <si>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</si>
  <si>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</si>
  <si>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</si>
  <si>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</si>
  <si>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</si>
  <si>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</si>
  <si>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</si>
  <si>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</si>
  <si>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</si>
  <si>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</si>
  <si>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</si>
  <si>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</si>
  <si>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</si>
  <si>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</si>
  <si>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</si>
  <si>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</si>
  <si>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</si>
  <si>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</si>
  <si>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</si>
  <si>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</si>
  <si>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</si>
  <si>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</si>
  <si>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</si>
  <si>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</si>
  <si>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</si>
  <si>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</si>
  <si>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</si>
  <si>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</si>
  <si>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</si>
  <si>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</si>
  <si>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</si>
  <si>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</si>
  <si>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</si>
  <si>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</si>
  <si>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</si>
  <si>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</si>
  <si>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</si>
  <si>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</si>
  <si>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</si>
  <si>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</si>
  <si>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</si>
  <si>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</si>
  <si>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</si>
  <si>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</si>
  <si>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</si>
  <si>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</si>
  <si>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</si>
  <si>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</si>
  <si>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</si>
  <si>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</si>
  <si>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</si>
  <si>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</si>
  <si>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</si>
  <si>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</si>
  <si>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</si>
  <si>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</si>
  <si>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</si>
  <si>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</si>
  <si>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</si>
  <si>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</si>
  <si>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</si>
  <si>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</si>
  <si>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</si>
  <si>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</si>
  <si>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</si>
  <si>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</si>
  <si>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</si>
  <si>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</si>
  <si>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</si>
  <si>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</si>
  <si>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</si>
  <si>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</si>
  <si>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</si>
  <si>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</si>
  <si>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</si>
  <si>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</si>
  <si>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</si>
  <si>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</si>
  <si>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</si>
  <si>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</si>
  <si>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</si>
  <si>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</si>
  <si>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</si>
  <si>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</si>
  <si>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</si>
  <si>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</si>
  <si>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</si>
  <si>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</si>
  <si>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</si>
  <si>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</si>
  <si>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</si>
  <si>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</si>
  <si>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</si>
  <si>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</si>
  <si>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</si>
  <si>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</si>
  <si>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</si>
  <si>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</si>
  <si>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</si>
  <si>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</si>
  <si>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</si>
  <si>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</si>
  <si>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</si>
  <si>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</si>
  <si>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</si>
  <si>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</si>
  <si>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</si>
  <si>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</si>
  <si>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</si>
  <si>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</si>
  <si>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</si>
  <si>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</si>
  <si>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</si>
  <si>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</si>
  <si>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</si>
  <si>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</si>
  <si>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</si>
  <si>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</si>
  <si>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</si>
  <si>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</si>
  <si>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</si>
  <si>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</si>
  <si>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</si>
  <si>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</si>
  <si>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</si>
  <si>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</si>
  <si>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</si>
  <si>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</si>
  <si>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</si>
  <si>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</si>
  <si>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</si>
  <si>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</si>
  <si>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</si>
  <si>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</si>
  <si>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</si>
  <si>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</si>
  <si>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</si>
  <si>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</si>
  <si>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</si>
  <si>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</si>
  <si>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</si>
  <si>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</si>
  <si>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</si>
  <si>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</si>
  <si>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</si>
  <si>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</si>
  <si>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</si>
  <si>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</si>
  <si>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</si>
  <si>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</si>
  <si>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</si>
  <si>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</si>
  <si>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</si>
  <si>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</si>
  <si>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</si>
  <si>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</si>
  <si>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</si>
  <si>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</si>
  <si>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</si>
  <si>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</si>
  <si>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</si>
  <si>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</si>
  <si>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</si>
  <si>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</si>
  <si>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</si>
  <si>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</si>
  <si>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</si>
  <si>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</si>
  <si>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</si>
  <si>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</si>
  <si>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</si>
  <si>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</si>
  <si>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</si>
  <si>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</si>
  <si>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</si>
  <si>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</si>
  <si>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</si>
  <si>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</si>
  <si>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</si>
  <si>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</si>
  <si>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</si>
  <si>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</si>
  <si>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</si>
  <si>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</si>
  <si>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</si>
  <si>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</si>
  <si>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</si>
  <si>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</si>
  <si>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</si>
  <si>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</si>
  <si>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</si>
  <si>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</si>
  <si>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</si>
  <si>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</si>
  <si>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</si>
  <si>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</si>
  <si>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</si>
  <si>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</si>
  <si>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</si>
  <si>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</si>
  <si>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</si>
  <si>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</si>
  <si>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</si>
  <si>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</si>
  <si>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</si>
  <si>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</si>
  <si>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</si>
  <si>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</si>
  <si>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</si>
  <si>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</si>
  <si>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</si>
  <si>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</si>
  <si>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</si>
  <si>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</si>
  <si>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</si>
  <si>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</si>
  <si>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</si>
  <si>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</si>
  <si>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</si>
  <si>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</si>
  <si>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</si>
  <si>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</si>
  <si>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</si>
  <si>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</si>
  <si>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</si>
  <si>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</si>
  <si>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</si>
  <si>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</si>
  <si>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</si>
  <si>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</si>
  <si>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</si>
  <si>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</si>
  <si>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</si>
  <si>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</si>
  <si>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</si>
  <si>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</si>
  <si>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</si>
  <si>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</si>
  <si>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</si>
  <si>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</si>
  <si>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</si>
  <si>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</si>
  <si>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</si>
  <si>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</si>
  <si>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</si>
  <si>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</si>
  <si>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</si>
  <si>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</si>
  <si>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</si>
  <si>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</si>
  <si>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</si>
  <si>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</si>
  <si>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</si>
  <si>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</si>
  <si>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</si>
  <si>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</si>
  <si>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</si>
  <si>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</si>
  <si>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</si>
  <si>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</si>
  <si>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</si>
  <si>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</si>
  <si>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</si>
  <si>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</si>
  <si>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</si>
  <si>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</si>
  <si>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</si>
  <si>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</si>
  <si>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</si>
  <si>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</si>
  <si>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</si>
  <si>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</si>
  <si>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</si>
  <si>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</si>
  <si>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</si>
  <si>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</si>
  <si>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</si>
  <si>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</si>
  <si>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</si>
  <si>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</si>
  <si>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</si>
  <si>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</si>
  <si>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</si>
  <si>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</si>
  <si>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</si>
  <si>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</si>
  <si>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</si>
  <si>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</si>
  <si>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</si>
  <si>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</si>
  <si>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</si>
  <si>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</si>
  <si>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</si>
  <si>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</si>
  <si>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</si>
  <si>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</si>
  <si>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</si>
  <si>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</si>
  <si>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</si>
  <si>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</si>
  <si>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</si>
  <si>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</si>
  <si>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</si>
  <si>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</si>
  <si>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</si>
  <si>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</si>
  <si>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</si>
  <si>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</si>
  <si>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</si>
  <si>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</si>
  <si>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</si>
  <si>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</si>
  <si>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</si>
  <si>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</si>
  <si>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</si>
  <si>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</si>
  <si>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</si>
  <si>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</si>
  <si>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</si>
  <si>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</si>
  <si>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</si>
  <si>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</si>
  <si>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</si>
  <si>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</si>
  <si>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</si>
  <si>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</si>
  <si>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</si>
  <si>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</si>
  <si>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</si>
  <si>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</si>
  <si>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</si>
  <si>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</si>
  <si>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</si>
  <si>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</si>
  <si>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</si>
  <si>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</si>
  <si>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</si>
  <si>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</si>
  <si>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</si>
  <si>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</si>
  <si>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</si>
  <si>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</si>
  <si>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</si>
  <si>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</si>
  <si>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</si>
  <si>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</si>
  <si>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</si>
  <si>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</si>
  <si>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</si>
  <si>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</si>
  <si>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</si>
  <si>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</si>
  <si>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</si>
  <si>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</si>
  <si>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</si>
  <si>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</si>
  <si>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</si>
  <si>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</si>
  <si>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</si>
  <si>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</si>
  <si>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</si>
  <si>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</si>
  <si>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</si>
  <si>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</si>
  <si>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</si>
  <si>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</si>
  <si>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</si>
  <si>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</si>
  <si>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</si>
  <si>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</si>
  <si>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</si>
  <si>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</si>
  <si>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</si>
  <si>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</si>
  <si>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</si>
  <si>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</si>
  <si>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</si>
  <si>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</si>
  <si>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</si>
  <si>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</si>
  <si>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</si>
  <si>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</si>
  <si>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</si>
  <si>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</si>
  <si>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</si>
  <si>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</si>
  <si>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</si>
  <si>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</si>
  <si>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</si>
  <si>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</si>
  <si>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</si>
  <si>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</si>
  <si>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</si>
  <si>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</si>
  <si>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</si>
  <si>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</si>
  <si>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</si>
  <si>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</si>
  <si>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</si>
  <si>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</si>
  <si>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</si>
  <si>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</si>
  <si>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</si>
  <si>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</si>
  <si>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</si>
  <si>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</si>
  <si>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</si>
  <si>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</si>
  <si>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</si>
  <si>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</si>
  <si>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</si>
  <si>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</si>
  <si>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</si>
  <si>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</si>
  <si>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</si>
  <si>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</si>
  <si>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</si>
  <si>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</si>
  <si>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</si>
  <si>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</si>
  <si>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</si>
  <si>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</si>
  <si>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</si>
  <si>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</si>
  <si>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</si>
  <si>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</si>
  <si>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</si>
  <si>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</si>
  <si>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</si>
  <si>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</si>
  <si>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</si>
  <si>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</si>
  <si>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</si>
  <si>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</si>
  <si>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</si>
  <si>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</si>
  <si>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</si>
  <si>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</si>
  <si>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</si>
  <si>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</si>
  <si>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</si>
  <si>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</si>
  <si>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</si>
  <si>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</si>
  <si>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</si>
  <si>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</si>
  <si>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</si>
  <si>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</si>
  <si>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</si>
  <si>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</si>
  <si>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</si>
  <si>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</si>
  <si>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</si>
  <si>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</si>
  <si>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</si>
  <si>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</si>
  <si>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</si>
  <si>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</si>
  <si>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</si>
  <si>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</si>
  <si>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</si>
  <si>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</si>
  <si>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</si>
  <si>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</si>
  <si>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</si>
  <si>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</si>
  <si>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</si>
  <si>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</si>
  <si>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</si>
  <si>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</si>
  <si>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</si>
  <si>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</si>
  <si>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</si>
  <si>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</si>
  <si>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</si>
  <si>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</si>
  <si>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</si>
  <si>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</si>
  <si>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</si>
  <si>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</si>
  <si>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</si>
  <si>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</si>
  <si>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</si>
  <si>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</si>
  <si>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</si>
  <si>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</si>
  <si>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</si>
  <si>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</si>
  <si>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</si>
  <si>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</si>
  <si>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</si>
  <si>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</si>
  <si>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</si>
  <si>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</si>
  <si>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</si>
  <si>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</si>
  <si>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</si>
  <si>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</si>
  <si>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</si>
  <si>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</si>
  <si>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</si>
  <si>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</si>
  <si>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</si>
  <si>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</si>
  <si>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</si>
  <si>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</si>
  <si>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</si>
  <si>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</si>
  <si>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</si>
  <si>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</si>
  <si>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</si>
  <si>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</si>
  <si>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</si>
  <si>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</si>
  <si>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</si>
  <si>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</si>
  <si>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</si>
  <si>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</si>
  <si>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</si>
  <si>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</si>
  <si>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</si>
  <si>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</si>
  <si>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</si>
  <si>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</si>
  <si>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</si>
  <si>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</si>
  <si>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</si>
  <si>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</si>
  <si>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</si>
  <si>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</si>
  <si>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</si>
  <si>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</si>
  <si>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</si>
  <si>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</si>
  <si>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</si>
  <si>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</si>
  <si>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</si>
  <si>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</si>
  <si>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</si>
  <si>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</si>
  <si>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</si>
  <si>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</si>
  <si>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</si>
  <si>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</si>
  <si>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</si>
  <si>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</si>
  <si>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</si>
  <si>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</si>
  <si>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</si>
  <si>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</si>
  <si>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</si>
  <si>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</si>
  <si>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</si>
  <si>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</si>
  <si>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</si>
  <si>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</si>
  <si>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</si>
  <si>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</si>
  <si>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</si>
  <si>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</si>
  <si>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</si>
  <si>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</si>
  <si>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</si>
  <si>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</si>
  <si>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</si>
  <si>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</si>
  <si>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</si>
  <si>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</si>
  <si>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</si>
  <si>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</si>
  <si>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</si>
  <si>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</si>
  <si>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</si>
  <si>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</si>
  <si>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</si>
  <si>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</si>
  <si>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</si>
  <si>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</si>
  <si>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</si>
  <si>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</si>
  <si>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</si>
  <si>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</si>
  <si>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</si>
  <si>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</si>
  <si>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</si>
  <si>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</si>
  <si>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</si>
  <si>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</si>
  <si>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</si>
  <si>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</si>
  <si>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</si>
  <si>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</si>
  <si>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</si>
  <si>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</si>
  <si>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</si>
  <si>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</si>
  <si>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</si>
  <si>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</si>
  <si>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</si>
  <si>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</si>
  <si>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</si>
  <si>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</si>
  <si>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</si>
  <si>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</si>
  <si>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</si>
  <si>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</si>
  <si>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</si>
  <si>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</si>
  <si>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</si>
  <si>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</si>
  <si>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</si>
  <si>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</si>
  <si>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</si>
  <si>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</si>
  <si>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</si>
  <si>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</si>
  <si>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</si>
  <si>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</si>
  <si>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</si>
  <si>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</si>
  <si>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</si>
  <si>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</si>
  <si>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</si>
  <si>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</si>
  <si>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</si>
  <si>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</si>
  <si>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</si>
  <si>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</si>
  <si>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</si>
  <si>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</si>
  <si>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</si>
  <si>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</si>
  <si>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</si>
  <si>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</si>
  <si>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</si>
  <si>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</si>
  <si>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</si>
  <si>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</si>
  <si>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</si>
  <si>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</si>
  <si>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</si>
  <si>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</si>
  <si>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</si>
  <si>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</si>
  <si>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</si>
  <si>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</si>
  <si>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</si>
  <si>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</si>
  <si>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</si>
  <si>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</si>
  <si>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</si>
  <si>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</si>
  <si>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</si>
  <si>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</si>
  <si>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</si>
  <si>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</si>
  <si>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</si>
  <si>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</si>
  <si>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</si>
  <si>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</si>
  <si>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</si>
  <si>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</si>
  <si>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</si>
  <si>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</si>
  <si>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</si>
  <si>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</si>
  <si>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</si>
  <si>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</si>
  <si>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</si>
  <si>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</si>
  <si>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</si>
  <si>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</si>
  <si>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</si>
  <si>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</si>
  <si>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</si>
  <si>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</si>
  <si>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</si>
  <si>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</si>
  <si>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</si>
  <si>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</si>
  <si>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</si>
  <si>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</si>
  <si>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</si>
  <si>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</si>
  <si>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</si>
  <si>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</si>
  <si>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</si>
  <si>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</si>
  <si>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</si>
  <si>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</si>
  <si>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</si>
  <si>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</si>
  <si>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</si>
  <si>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</si>
  <si>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</si>
  <si>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</si>
  <si>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</si>
  <si>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</si>
  <si>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</si>
  <si>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</si>
  <si>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</si>
  <si>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</si>
  <si>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</si>
  <si>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</si>
  <si>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</si>
  <si>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</si>
  <si>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</si>
  <si>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</si>
  <si>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</si>
  <si>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</si>
  <si>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</si>
  <si>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</si>
  <si>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</si>
  <si>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</si>
  <si>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</si>
  <si>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</si>
  <si>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</si>
  <si>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</si>
  <si>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</si>
  <si>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</si>
  <si>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</si>
  <si>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</si>
  <si>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</si>
  <si>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</si>
  <si>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</si>
  <si>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</si>
  <si>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</si>
  <si>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</si>
  <si>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</si>
  <si>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</si>
  <si>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</si>
  <si>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</si>
  <si>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</si>
  <si>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</si>
  <si>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</si>
  <si>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</si>
  <si>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</si>
  <si>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</si>
  <si>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</si>
  <si>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</si>
  <si>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</si>
  <si>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</si>
  <si>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</si>
  <si>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</si>
  <si>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</si>
  <si>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</si>
  <si>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</si>
  <si>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</si>
  <si>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</si>
  <si>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</si>
  <si>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</si>
  <si>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</si>
  <si>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</si>
  <si>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</si>
  <si>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</si>
  <si>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</si>
  <si>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</si>
  <si>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</si>
  <si>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</si>
  <si>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</si>
  <si>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</si>
  <si>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</si>
  <si>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</si>
  <si>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</si>
  <si>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</si>
  <si>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</si>
  <si>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</si>
  <si>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</si>
  <si>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</si>
  <si>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</si>
  <si>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</si>
  <si>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</si>
  <si>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</si>
  <si>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</si>
  <si>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</si>
  <si>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</si>
  <si>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</si>
  <si>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</si>
  <si>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</si>
  <si>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</si>
  <si>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</si>
  <si>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</si>
  <si>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</si>
  <si>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</si>
  <si>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</si>
  <si>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</si>
  <si>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</si>
  <si>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</si>
  <si>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</si>
  <si>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</si>
  <si>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</si>
  <si>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</si>
  <si>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</si>
  <si>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</si>
  <si>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</si>
  <si>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</si>
  <si>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</si>
  <si>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</si>
  <si>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</si>
  <si>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</si>
  <si>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</si>
  <si>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</si>
  <si>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</si>
  <si>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</si>
  <si>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</si>
  <si>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</si>
  <si>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</si>
  <si>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</si>
  <si>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</si>
  <si>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</si>
  <si>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</si>
  <si>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</si>
  <si>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</si>
  <si>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</si>
  <si>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</si>
  <si>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</si>
  <si>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</si>
  <si>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</si>
  <si>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</si>
  <si>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</si>
  <si>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</si>
  <si>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</si>
  <si>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</si>
  <si>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</si>
  <si>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</si>
  <si>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</si>
  <si>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</si>
  <si>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</si>
  <si>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</si>
  <si>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</si>
  <si>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</si>
  <si>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</si>
  <si>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</si>
  <si>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</si>
  <si>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</si>
  <si>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</si>
  <si>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</si>
  <si>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</si>
  <si>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</si>
  <si>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</si>
  <si>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</si>
  <si>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</si>
  <si>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</si>
  <si>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</si>
  <si>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</si>
  <si>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</si>
  <si>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</si>
  <si>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</si>
  <si>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</si>
  <si>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</si>
  <si>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</si>
  <si>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</si>
  <si>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</si>
  <si>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</si>
  <si>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</si>
  <si>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</si>
  <si>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</si>
  <si>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</si>
  <si>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</si>
  <si>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</si>
  <si>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</si>
  <si>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</si>
  <si>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</si>
  <si>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</si>
  <si>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</si>
  <si>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</si>
  <si>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</si>
  <si>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</si>
  <si>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</si>
  <si>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</si>
  <si>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</si>
  <si>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</si>
  <si>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</si>
  <si>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</si>
  <si>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</si>
  <si>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</si>
  <si>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</si>
  <si>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</si>
  <si>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</si>
  <si>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</si>
  <si>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</si>
  <si>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</si>
  <si>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</si>
  <si>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</si>
  <si>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</si>
  <si>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</si>
  <si>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</si>
  <si>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</si>
  <si>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</si>
  <si>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</si>
  <si>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</si>
  <si>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</si>
  <si>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</si>
  <si>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</si>
  <si>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</si>
  <si>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</si>
  <si>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</si>
  <si>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</si>
  <si>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</si>
  <si>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</si>
  <si>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</si>
  <si>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</si>
  <si>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</si>
  <si>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</si>
  <si>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</si>
  <si>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</si>
  <si>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</si>
  <si>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</si>
  <si>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</si>
  <si>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</si>
  <si>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</si>
  <si>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</si>
  <si>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</si>
  <si>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</si>
  <si>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</si>
  <si>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</si>
  <si>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</si>
  <si>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</si>
  <si>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</si>
  <si>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</si>
  <si>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</si>
  <si>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</si>
  <si>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</si>
  <si>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</si>
  <si>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</si>
  <si>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</si>
  <si>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</si>
  <si>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</si>
  <si>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</si>
  <si>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</si>
  <si>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</si>
  <si>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</si>
  <si>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</si>
  <si>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</si>
  <si>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</si>
  <si>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</si>
  <si>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</si>
  <si>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</si>
  <si>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</si>
  <si>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</si>
  <si>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</si>
  <si>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</si>
  <si>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</si>
  <si>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</si>
  <si>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</si>
  <si>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</si>
  <si>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</si>
  <si>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</si>
  <si>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</si>
  <si>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</si>
  <si>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</si>
  <si>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</si>
  <si>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</si>
  <si>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</si>
  <si>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</si>
  <si>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</si>
  <si>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</si>
  <si>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</si>
  <si>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</si>
  <si>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</si>
  <si>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</si>
  <si>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</si>
  <si>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</si>
  <si>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</si>
  <si>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</si>
  <si>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</si>
  <si>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</si>
  <si>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</si>
  <si>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</si>
  <si>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</si>
  <si>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</si>
  <si>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</si>
  <si>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</si>
  <si>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</si>
  <si>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</si>
  <si>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</si>
  <si>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</si>
  <si>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</si>
  <si>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</si>
  <si>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</si>
  <si>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</si>
  <si>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</si>
  <si>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</si>
  <si>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</si>
  <si>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</si>
  <si>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</si>
  <si>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</si>
  <si>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</si>
  <si>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</si>
  <si>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</si>
  <si>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</si>
  <si>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</si>
  <si>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</si>
  <si>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</si>
  <si>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</si>
  <si>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</si>
  <si>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</si>
  <si>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</si>
  <si>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</si>
  <si>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</si>
  <si>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</si>
  <si>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</si>
  <si>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</si>
  <si>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</si>
  <si>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</si>
  <si>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</si>
  <si>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</si>
  <si>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</si>
  <si>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</si>
  <si>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</si>
  <si>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</si>
  <si>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</si>
  <si>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</si>
  <si>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</si>
  <si>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</si>
  <si>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</si>
  <si>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</si>
  <si>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</si>
  <si>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</si>
  <si>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</si>
  <si>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</si>
  <si>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</si>
  <si>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</si>
  <si>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</si>
  <si>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</si>
  <si>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</si>
  <si>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</si>
  <si>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</si>
  <si>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</si>
  <si>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</si>
  <si>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</si>
  <si>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</si>
  <si>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</si>
  <si>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</si>
  <si>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</si>
  <si>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</si>
  <si>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</si>
  <si>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</si>
  <si>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</si>
  <si>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</si>
  <si>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</si>
  <si>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</si>
  <si>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</si>
  <si>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</si>
  <si>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</si>
  <si>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</si>
  <si>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</si>
  <si>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</si>
  <si>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</si>
  <si>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</si>
  <si>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</si>
  <si>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</si>
  <si>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</si>
  <si>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</si>
  <si>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</si>
  <si>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</si>
  <si>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</si>
  <si>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</si>
  <si>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</si>
  <si>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</si>
  <si>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</si>
  <si>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</si>
  <si>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</si>
  <si>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</si>
  <si>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</si>
  <si>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</si>
  <si>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</si>
  <si>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</si>
  <si>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</si>
  <si>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</si>
  <si>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</si>
  <si>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</si>
  <si>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</si>
  <si>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</si>
  <si>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</si>
  <si>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</si>
  <si>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</si>
  <si>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</si>
  <si>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</si>
  <si>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</si>
  <si>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</si>
  <si>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</si>
  <si>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</si>
  <si>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</si>
  <si>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</si>
  <si>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</si>
  <si>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</si>
  <si>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</si>
  <si>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</si>
  <si>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</si>
  <si>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</si>
  <si>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</si>
  <si>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</si>
  <si>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</si>
  <si>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</si>
  <si>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</si>
  <si>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</si>
  <si>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</si>
  <si>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</si>
  <si>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</si>
  <si>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</si>
  <si>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</si>
  <si>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</si>
  <si>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</si>
  <si>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</si>
  <si>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</si>
  <si>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</si>
  <si>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</si>
  <si>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</si>
  <si>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</si>
  <si>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</si>
  <si>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</si>
  <si>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</si>
  <si>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</si>
  <si>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</si>
  <si>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</si>
  <si>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</si>
  <si>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</si>
  <si>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</si>
  <si>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</si>
  <si>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</si>
  <si>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</si>
  <si>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</si>
  <si>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</si>
  <si>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</si>
  <si>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</si>
  <si>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</si>
  <si>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</si>
  <si>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</si>
  <si>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</si>
  <si>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</si>
  <si>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</si>
  <si>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</si>
  <si>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</si>
  <si>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</si>
  <si>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</si>
  <si>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</si>
  <si>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</si>
  <si>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</si>
  <si>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</si>
  <si>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</si>
  <si>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</si>
  <si>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</si>
  <si>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</si>
  <si>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</si>
  <si>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</si>
  <si>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</si>
  <si>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</si>
  <si>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</si>
  <si>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</si>
  <si>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</si>
  <si>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</si>
  <si>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</si>
  <si>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</si>
  <si>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</si>
  <si>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</si>
  <si>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</si>
  <si>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</si>
  <si>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</si>
  <si>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</si>
  <si>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</si>
  <si>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</si>
  <si>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</si>
  <si>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</si>
  <si>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</si>
  <si>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</si>
  <si>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</si>
  <si>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</si>
  <si>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</si>
  <si>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</si>
  <si>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</si>
  <si>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</si>
  <si>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</si>
  <si>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</si>
  <si>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</si>
  <si>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</si>
  <si>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</si>
  <si>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</si>
  <si>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</si>
  <si>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</si>
  <si>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</si>
  <si>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</si>
  <si>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</si>
  <si>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</si>
  <si>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</si>
  <si>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</si>
  <si>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</si>
  <si>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</si>
  <si>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</si>
  <si>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</si>
  <si>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</si>
  <si>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</si>
  <si>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</si>
  <si>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</si>
  <si>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</si>
  <si>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</si>
  <si>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</si>
  <si>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</si>
  <si>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</si>
  <si>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</si>
  <si>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</si>
  <si>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</si>
  <si>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</si>
  <si>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</si>
  <si>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</si>
  <si>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</si>
  <si>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</si>
  <si>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</si>
  <si>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</si>
  <si>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</si>
  <si>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</si>
  <si>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</si>
  <si>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</si>
  <si>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</si>
  <si>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</si>
  <si>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</si>
  <si>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</si>
  <si>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</si>
  <si>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</si>
  <si>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</si>
  <si>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</si>
  <si>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</si>
  <si>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</si>
  <si>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</si>
  <si>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</si>
  <si>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</si>
  <si>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</si>
  <si>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</si>
  <si>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</si>
  <si>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</si>
  <si>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</si>
  <si>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</si>
  <si>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</si>
  <si>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</si>
  <si>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</si>
  <si>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</si>
  <si>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</si>
  <si>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</si>
  <si>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</si>
  <si>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</si>
  <si>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</si>
  <si>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</si>
  <si>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</si>
  <si>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</si>
  <si>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</si>
  <si>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</si>
  <si>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</si>
  <si>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</si>
  <si>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</si>
  <si>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</si>
  <si>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</si>
  <si>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</si>
  <si>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</si>
  <si>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</si>
  <si>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</si>
  <si>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</si>
  <si>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</si>
  <si>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</si>
  <si>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</si>
  <si>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</si>
  <si>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</si>
  <si>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</si>
  <si>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</si>
  <si>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</si>
  <si>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</si>
  <si>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</si>
  <si>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</si>
  <si>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</si>
  <si>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</si>
  <si>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</si>
  <si>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</si>
  <si>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</si>
  <si>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</si>
  <si>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</si>
  <si>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</si>
  <si>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</si>
  <si>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</si>
  <si>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</si>
  <si>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</si>
  <si>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</si>
  <si>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</si>
  <si>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</si>
  <si>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</si>
  <si>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</si>
  <si>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</si>
  <si>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</si>
  <si>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</si>
  <si>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</si>
  <si>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</si>
  <si>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</si>
  <si>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</si>
  <si>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</si>
  <si>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</si>
  <si>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</si>
  <si>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</si>
  <si>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</si>
  <si>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</si>
  <si>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</si>
  <si>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</si>
  <si>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</si>
  <si>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</si>
  <si>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</si>
  <si>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</si>
  <si>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</si>
  <si>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</si>
  <si>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</si>
  <si>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</si>
  <si>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</si>
  <si>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</si>
  <si>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</si>
  <si>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</si>
  <si>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</si>
  <si>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</si>
  <si>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</si>
  <si>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</si>
  <si>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</si>
  <si>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</si>
  <si>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</si>
  <si>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</si>
  <si>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</si>
  <si>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</si>
  <si>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</si>
  <si>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</si>
  <si>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</si>
  <si>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</si>
  <si>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</si>
  <si>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</si>
  <si>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</si>
  <si>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</si>
  <si>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</si>
  <si>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</si>
  <si>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</si>
  <si>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</si>
  <si>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</si>
  <si>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</si>
  <si>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</si>
  <si>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</si>
  <si>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</si>
  <si>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</si>
  <si>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</si>
  <si>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</si>
  <si>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</si>
  <si>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</si>
  <si>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</si>
  <si>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</si>
  <si>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</si>
  <si>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</si>
  <si>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</si>
  <si>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</si>
  <si>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</si>
  <si>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</si>
  <si>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</si>
  <si>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</si>
  <si>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</si>
  <si>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</si>
  <si>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</si>
  <si>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</si>
  <si>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</si>
  <si>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</si>
  <si>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</si>
  <si>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</si>
  <si>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</si>
  <si>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</si>
  <si>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</si>
  <si>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</si>
  <si>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</si>
  <si>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</si>
  <si>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</si>
  <si>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</si>
  <si>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</si>
  <si>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</si>
  <si>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</si>
  <si>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</si>
  <si>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</si>
  <si>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</si>
  <si>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</si>
  <si>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</si>
  <si>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</si>
  <si>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</si>
  <si>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</si>
  <si>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</si>
  <si>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</si>
  <si>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</si>
  <si>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</si>
  <si>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</si>
  <si>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</si>
  <si>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</si>
  <si>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</si>
  <si>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</si>
  <si>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</si>
  <si>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</si>
  <si>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</si>
  <si>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</si>
  <si>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</si>
  <si>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</si>
  <si>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</si>
  <si>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</si>
  <si>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</si>
  <si>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</si>
  <si>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</si>
  <si>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</si>
  <si>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</si>
  <si>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</si>
  <si>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</si>
  <si>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</si>
  <si>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</si>
  <si>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</si>
  <si>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</si>
  <si>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</si>
  <si>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</si>
  <si>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</si>
  <si>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</si>
  <si>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</si>
  <si>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</si>
  <si>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</si>
  <si>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</si>
  <si>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</si>
  <si>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</si>
  <si>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</si>
  <si>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</si>
  <si>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</si>
  <si>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</si>
  <si>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</si>
  <si>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</si>
  <si>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</si>
  <si>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</si>
  <si>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</si>
  <si>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</si>
  <si>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</si>
  <si>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</si>
  <si>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</si>
  <si>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</si>
  <si>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</si>
  <si>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</si>
  <si>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</si>
  <si>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</si>
  <si>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</si>
  <si>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</si>
  <si>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</si>
  <si>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</si>
  <si>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</si>
  <si>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</si>
  <si>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</si>
  <si>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</si>
  <si>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</si>
  <si>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</si>
  <si>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</si>
  <si>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</si>
  <si>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</si>
  <si>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</si>
  <si>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</si>
  <si>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</si>
  <si>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</si>
  <si>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</si>
  <si>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</si>
  <si>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</si>
  <si>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</si>
  <si>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</si>
  <si>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</si>
  <si>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</si>
  <si>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</si>
  <si>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</si>
  <si>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</si>
  <si>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</si>
  <si>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</si>
  <si>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</si>
  <si>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</si>
  <si>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</si>
  <si>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</si>
  <si>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</si>
  <si>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</si>
  <si>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</si>
  <si>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</si>
  <si>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</si>
  <si>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</si>
  <si>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</si>
  <si>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</si>
  <si>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</si>
  <si>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</si>
  <si>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</si>
  <si>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</si>
  <si>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</si>
  <si>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</si>
  <si>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</si>
  <si>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</si>
  <si>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</si>
  <si>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</si>
  <si>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</si>
  <si>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</si>
  <si>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</si>
  <si>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</si>
  <si>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</si>
  <si>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</si>
  <si>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</si>
  <si>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</si>
  <si>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</si>
  <si>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</si>
  <si>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</si>
  <si>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</si>
  <si>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</si>
  <si>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</si>
  <si>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</si>
  <si>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</si>
  <si>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</si>
  <si>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</si>
  <si>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</si>
  <si>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</si>
  <si>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</si>
  <si>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</si>
  <si>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</si>
  <si>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</si>
  <si>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</si>
  <si>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</si>
  <si>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</si>
  <si>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</si>
  <si>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</si>
  <si>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</si>
  <si>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</si>
  <si>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</si>
  <si>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</si>
  <si>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</si>
  <si>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</si>
  <si>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</si>
  <si>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</si>
  <si>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</si>
  <si>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</si>
  <si>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</si>
  <si>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</si>
  <si>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</si>
  <si>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</si>
  <si>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</si>
  <si>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</si>
  <si>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</si>
  <si>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</si>
  <si>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</si>
  <si>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</si>
  <si>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</si>
  <si>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</si>
  <si>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</si>
  <si>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</si>
  <si>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</si>
  <si>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</si>
  <si>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</si>
  <si>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</si>
  <si>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</si>
  <si>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</si>
  <si>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</si>
  <si>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</si>
  <si>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</si>
  <si>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</si>
  <si>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</si>
  <si>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</si>
  <si>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</si>
  <si>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</si>
  <si>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</si>
  <si>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</si>
  <si>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</si>
  <si>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</si>
  <si>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</si>
  <si>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</si>
  <si>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</si>
  <si>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</si>
  <si>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</si>
  <si>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</si>
  <si>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</si>
  <si>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</si>
  <si>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</si>
  <si>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</si>
  <si>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</si>
  <si>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</si>
  <si>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</si>
  <si>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</si>
  <si>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</si>
  <si>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</si>
  <si>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</si>
  <si>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</si>
  <si>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</si>
  <si>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</si>
  <si>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</si>
  <si>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</si>
  <si>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</si>
  <si>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</si>
  <si>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</si>
  <si>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</si>
  <si>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</si>
  <si>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</si>
  <si>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</si>
  <si>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</si>
  <si>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</si>
  <si>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</si>
  <si>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</si>
  <si>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</si>
  <si>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</si>
  <si>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</si>
  <si>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</si>
  <si>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</si>
  <si>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</si>
  <si>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</si>
  <si>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</si>
  <si>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</si>
  <si>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</si>
  <si>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</si>
  <si>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</si>
  <si>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</si>
  <si>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</si>
  <si>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</si>
  <si>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</si>
  <si>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</si>
  <si>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</si>
  <si>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</si>
  <si>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</si>
  <si>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</si>
  <si>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</si>
  <si>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</si>
  <si>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</si>
  <si>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</si>
  <si>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</si>
  <si>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</si>
  <si>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</si>
  <si>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</si>
  <si>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</si>
  <si>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</si>
  <si>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</si>
  <si>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</si>
  <si>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</si>
  <si>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</si>
  <si>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</si>
  <si>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</si>
  <si>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</si>
  <si>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</si>
  <si>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</si>
  <si>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</si>
  <si>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</si>
  <si>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</si>
  <si>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</si>
  <si>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</si>
  <si>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</si>
  <si>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</si>
  <si>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</si>
  <si>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</si>
  <si>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</si>
  <si>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</si>
  <si>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</si>
  <si>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</si>
  <si>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</si>
  <si>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</si>
  <si>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</si>
  <si>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</si>
  <si>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</si>
  <si>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</si>
  <si>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</si>
  <si>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</si>
  <si>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</si>
  <si>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</si>
  <si>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</si>
  <si>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</si>
  <si>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</si>
  <si>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</si>
  <si>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</si>
  <si>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</si>
  <si>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</si>
  <si>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</si>
  <si>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</si>
  <si>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</si>
  <si>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</si>
  <si>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</si>
  <si>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</si>
  <si>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</si>
  <si>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</si>
  <si>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</si>
  <si>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</si>
  <si>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</si>
  <si>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</si>
  <si>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</si>
  <si>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</si>
  <si>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</si>
  <si>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</si>
  <si>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</si>
  <si>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</si>
  <si>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</si>
  <si>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</si>
  <si>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</si>
  <si>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</si>
  <si>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</si>
  <si>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</si>
  <si>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</si>
  <si>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</si>
  <si>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</si>
  <si>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</si>
  <si>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</si>
  <si>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</si>
  <si>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</si>
  <si>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</si>
  <si>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</si>
  <si>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</si>
  <si>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</si>
  <si>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</si>
  <si>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</si>
  <si>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</si>
  <si>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</si>
  <si>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</si>
  <si>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</si>
  <si>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</si>
  <si>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</si>
  <si>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</si>
  <si>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</si>
  <si>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</si>
  <si>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</si>
  <si>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</si>
  <si>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</si>
  <si>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</si>
  <si>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</si>
  <si>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</si>
  <si>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</si>
  <si>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</si>
  <si>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</si>
  <si>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</si>
  <si>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</si>
  <si>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</si>
  <si>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</si>
  <si>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</si>
  <si>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</si>
  <si>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</si>
  <si>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</si>
  <si>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</si>
  <si>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</si>
  <si>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</si>
  <si>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</si>
  <si>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</si>
  <si>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</si>
  <si>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</si>
  <si>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</si>
  <si>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</si>
  <si>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</si>
  <si>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</si>
  <si>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</si>
  <si>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</si>
  <si>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</si>
  <si>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</si>
  <si>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</si>
  <si>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</si>
  <si>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</si>
  <si>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</si>
  <si>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</si>
  <si>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</si>
  <si>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</si>
  <si>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</si>
  <si>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</si>
  <si>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</si>
  <si>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</si>
  <si>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</si>
  <si>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</si>
  <si>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</si>
  <si>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</si>
  <si>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</si>
  <si>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</si>
  <si>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</si>
  <si>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</si>
  <si>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</si>
  <si>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</si>
  <si>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</si>
  <si>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</si>
  <si>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</si>
  <si>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</si>
  <si>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</si>
  <si>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</si>
  <si>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</si>
  <si>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</si>
  <si>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</si>
  <si>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</si>
  <si>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</si>
  <si>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</si>
  <si>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</si>
  <si>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</si>
  <si>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</si>
  <si>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</si>
  <si>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</si>
  <si>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</si>
  <si>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</si>
  <si>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</si>
  <si>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</si>
  <si>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</si>
  <si>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</si>
  <si>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</si>
  <si>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</si>
  <si>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</si>
  <si>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</si>
  <si>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</si>
  <si>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</si>
  <si>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</si>
  <si>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</si>
  <si>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</si>
  <si>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</si>
  <si>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</si>
  <si>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</si>
  <si>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</si>
  <si>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</si>
  <si>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</si>
  <si>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</si>
  <si>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</si>
  <si>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</si>
  <si>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</si>
  <si>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</si>
  <si>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</si>
  <si>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</si>
  <si>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</si>
  <si>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</si>
  <si>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</si>
  <si>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</si>
  <si>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</si>
  <si>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</si>
  <si>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</si>
  <si>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</si>
  <si>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</si>
  <si>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</si>
  <si>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</si>
  <si>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</si>
  <si>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</si>
  <si>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</si>
  <si>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</si>
  <si>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</si>
  <si>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</si>
  <si>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</si>
  <si>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</si>
  <si>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</si>
  <si>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</si>
  <si>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</si>
  <si>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</si>
  <si>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</si>
  <si>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</si>
  <si>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</si>
  <si>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</si>
  <si>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</si>
  <si>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</si>
  <si>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</si>
  <si>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</si>
  <si>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</si>
  <si>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</si>
  <si>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</si>
  <si>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</si>
  <si>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</si>
  <si>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</si>
  <si>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</si>
  <si>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</si>
  <si>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</si>
  <si>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</si>
  <si>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</si>
  <si>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</si>
  <si>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</si>
  <si>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</si>
  <si>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</si>
  <si>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</si>
  <si>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</si>
  <si>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</si>
  <si>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</si>
  <si>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</si>
  <si>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</si>
  <si>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</si>
  <si>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</si>
  <si>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</si>
  <si>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</si>
  <si>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</si>
  <si>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</si>
  <si>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</si>
  <si>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</si>
  <si>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</si>
  <si>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</si>
  <si>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</si>
  <si>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</si>
  <si>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</si>
  <si>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</si>
  <si>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</si>
  <si>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</si>
  <si>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</si>
  <si>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</si>
  <si>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</si>
  <si>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</si>
  <si>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</si>
  <si>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</si>
  <si>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</si>
  <si>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</si>
  <si>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</si>
  <si>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</si>
  <si>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</si>
  <si>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</si>
  <si>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</si>
  <si>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</si>
  <si>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</si>
  <si>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</si>
  <si>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</si>
  <si>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</si>
  <si>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</si>
  <si>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</si>
  <si>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</si>
  <si>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</si>
  <si>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</si>
  <si>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</si>
  <si>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</si>
  <si>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</si>
  <si>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</si>
  <si>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</si>
  <si>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</si>
  <si>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</si>
  <si>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</si>
  <si>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</si>
  <si>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</si>
  <si>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</si>
  <si>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</si>
  <si>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</si>
  <si>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</si>
  <si>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</si>
  <si>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</si>
  <si>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</si>
  <si>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</si>
  <si>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</si>
  <si>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</si>
  <si>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</si>
  <si>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</si>
  <si>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</si>
  <si>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</si>
  <si>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</si>
  <si>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</si>
  <si>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</si>
  <si>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</si>
  <si>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</si>
  <si>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</si>
  <si>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</si>
  <si>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</si>
  <si>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</si>
  <si>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</si>
  <si>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</si>
  <si>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</si>
  <si>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</si>
  <si>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</si>
  <si>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</si>
  <si>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</si>
  <si>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</si>
  <si>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</si>
  <si>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</si>
  <si>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</si>
  <si>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</si>
  <si>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</si>
  <si>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</si>
  <si>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</si>
  <si>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</si>
  <si>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</si>
  <si>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</si>
  <si>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</si>
  <si>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</si>
  <si>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</si>
  <si>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</si>
  <si>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</si>
  <si>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</si>
  <si>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</si>
  <si>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</si>
  <si>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</si>
  <si>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</si>
  <si>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</si>
  <si>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</si>
  <si>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</si>
  <si>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</si>
  <si>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</si>
  <si>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</si>
  <si>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</si>
  <si>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</si>
  <si>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</si>
  <si>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</si>
  <si>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</si>
  <si>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</si>
  <si>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</si>
  <si>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</si>
  <si>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</si>
  <si>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</si>
  <si>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</si>
  <si>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</si>
  <si>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</si>
  <si>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</si>
  <si>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</si>
  <si>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</si>
  <si>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</si>
  <si>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</si>
  <si>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</si>
  <si>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</si>
  <si>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</si>
  <si>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</si>
  <si>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</si>
  <si>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</si>
  <si>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</si>
  <si>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</si>
  <si>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</si>
  <si>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</si>
  <si>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</si>
  <si>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</si>
  <si>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</si>
  <si>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</si>
  <si>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</si>
  <si>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</si>
  <si>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</si>
  <si>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</si>
  <si>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</si>
  <si>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</si>
  <si>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</si>
  <si>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</si>
  <si>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</si>
  <si>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</si>
  <si>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</si>
  <si>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</si>
  <si>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</si>
  <si>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</si>
  <si>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</si>
  <si>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</si>
  <si>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</si>
  <si>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</si>
  <si>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</si>
  <si>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</si>
  <si>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</si>
  <si>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</si>
  <si>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</si>
  <si>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</si>
  <si>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</si>
  <si>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</si>
  <si>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</si>
  <si>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</si>
  <si>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</si>
  <si>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</si>
  <si>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</si>
  <si>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</si>
  <si>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</si>
  <si>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</si>
  <si>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</si>
  <si>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</si>
  <si>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</si>
  <si>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</si>
  <si>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</si>
  <si>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</si>
  <si>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</si>
  <si>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</si>
  <si>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</si>
  <si>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</si>
  <si>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</si>
  <si>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</si>
  <si>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</si>
  <si>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</si>
  <si>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</si>
  <si>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</si>
  <si>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</si>
  <si>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</si>
  <si>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</si>
  <si>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</si>
  <si>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</si>
  <si>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</si>
  <si>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</si>
  <si>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</si>
  <si>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</si>
  <si>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</si>
  <si>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</si>
  <si>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</si>
  <si>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</si>
  <si>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</si>
  <si>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</si>
  <si>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</si>
  <si>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</si>
  <si>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</si>
  <si>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</si>
  <si>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</si>
  <si>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</si>
  <si>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</si>
  <si>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</si>
  <si>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</si>
  <si>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</si>
  <si>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</si>
  <si>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</si>
  <si>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</si>
  <si>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</si>
  <si>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</si>
  <si>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</si>
  <si>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</si>
  <si>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</si>
  <si>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</si>
  <si>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</si>
  <si>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</si>
  <si>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</si>
  <si>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</si>
  <si>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</si>
  <si>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</si>
  <si>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</si>
  <si>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</si>
  <si>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</si>
  <si>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</si>
  <si>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</si>
  <si>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</si>
  <si>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</si>
  <si>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</si>
  <si>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</si>
  <si>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</si>
  <si>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</si>
  <si>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</si>
  <si>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</si>
  <si>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</si>
  <si>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</si>
  <si>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</si>
  <si>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</si>
  <si>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</si>
  <si>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</si>
  <si>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</si>
  <si>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</si>
  <si>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</si>
  <si>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</si>
  <si>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</si>
  <si>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</si>
  <si>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</si>
  <si>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</si>
  <si>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</si>
  <si>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</si>
  <si>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</si>
  <si>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</si>
  <si>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</si>
  <si>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</si>
  <si>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</si>
  <si>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</si>
  <si>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</si>
  <si>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</si>
  <si>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</si>
  <si>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</si>
  <si>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</si>
  <si>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</si>
  <si>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</si>
  <si>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</si>
  <si>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</si>
  <si>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</si>
  <si>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</si>
  <si>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</si>
  <si>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</si>
  <si>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</si>
  <si>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</si>
  <si>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</si>
  <si>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</si>
  <si>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</si>
  <si>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</si>
  <si>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</si>
  <si>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</si>
  <si>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</si>
  <si>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</si>
  <si>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</si>
  <si>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</si>
  <si>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</si>
  <si>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</si>
  <si>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</si>
  <si>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</si>
  <si>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</si>
  <si>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</si>
  <si>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</si>
  <si>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</si>
  <si>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</si>
  <si>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</si>
  <si>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</si>
  <si>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</si>
  <si>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</si>
  <si>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</si>
  <si>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</si>
  <si>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</si>
  <si>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</si>
  <si>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</si>
  <si>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</si>
  <si>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</si>
  <si>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</si>
  <si>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</si>
  <si>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</si>
  <si>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</si>
  <si>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</si>
  <si>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</si>
  <si>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</si>
  <si>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</si>
  <si>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</si>
  <si>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</si>
  <si>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</si>
  <si>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</si>
  <si>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</si>
  <si>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</si>
  <si>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</si>
  <si>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</si>
  <si>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</si>
  <si>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</si>
  <si>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</si>
  <si>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</si>
  <si>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</si>
  <si>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</si>
  <si>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</si>
  <si>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</si>
  <si>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</si>
  <si>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</si>
  <si>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</si>
  <si>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</si>
  <si>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</si>
  <si>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</si>
  <si>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</si>
  <si>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</si>
  <si>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</si>
  <si>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</si>
  <si>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</si>
  <si>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</si>
  <si>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</si>
  <si>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</si>
  <si>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</si>
  <si>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</si>
  <si>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</si>
  <si>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</si>
  <si>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</si>
  <si>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</si>
  <si>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</si>
  <si>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</si>
  <si>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</si>
  <si>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</si>
  <si>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</si>
  <si>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</si>
  <si>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</si>
  <si>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</si>
  <si>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</si>
  <si>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</si>
  <si>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</si>
  <si>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</si>
  <si>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</si>
  <si>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</si>
  <si>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</si>
  <si>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</si>
  <si>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</si>
  <si>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</si>
  <si>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</si>
  <si>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</si>
  <si>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</si>
  <si>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</si>
  <si>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</si>
  <si>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</si>
  <si>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</si>
  <si>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</si>
  <si>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</si>
  <si>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</si>
  <si>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</si>
  <si>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</si>
  <si>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</si>
  <si>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</si>
  <si>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</si>
  <si>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</si>
  <si>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</si>
  <si>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</si>
  <si>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</si>
  <si>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</si>
  <si>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</si>
  <si>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</si>
  <si>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</si>
  <si>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</si>
  <si>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</si>
  <si>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</si>
  <si>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</si>
  <si>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</si>
  <si>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</si>
  <si>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</si>
  <si>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</si>
  <si>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</si>
  <si>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</si>
  <si>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</si>
  <si>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</si>
  <si>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</si>
  <si>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</si>
  <si>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</si>
  <si>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</si>
  <si>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</si>
  <si>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</si>
  <si>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</si>
  <si>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</si>
  <si>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</si>
  <si>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</si>
  <si>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</si>
  <si>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</si>
  <si>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</si>
  <si>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</si>
  <si>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</si>
  <si>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</si>
  <si>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</si>
  <si>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</si>
  <si>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</si>
  <si>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</si>
  <si>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</si>
  <si>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</si>
  <si>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</si>
  <si>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</si>
  <si>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</si>
  <si>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</si>
  <si>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</si>
  <si>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</si>
  <si>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</si>
  <si>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</si>
  <si>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</si>
  <si>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</si>
  <si>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</si>
  <si>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</si>
  <si>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</si>
  <si>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</si>
  <si>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</si>
  <si>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</si>
  <si>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</si>
  <si>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</si>
  <si>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</si>
  <si>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</si>
  <si>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</si>
  <si>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</si>
  <si>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</si>
  <si>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</si>
  <si>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</si>
  <si>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</si>
  <si>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</si>
  <si>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</si>
  <si>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</si>
  <si>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</si>
  <si>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</si>
  <si>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</si>
  <si>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</si>
  <si>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</si>
  <si>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</si>
  <si>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</si>
  <si>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</si>
  <si>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</si>
  <si>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</si>
  <si>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</si>
  <si>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</si>
  <si>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</si>
  <si>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</si>
  <si>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</si>
  <si>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</si>
  <si>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</si>
  <si>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</si>
  <si>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</si>
  <si>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</si>
  <si>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</si>
  <si>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</si>
  <si>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</si>
  <si>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</si>
  <si>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</si>
  <si>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</si>
  <si>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</si>
  <si>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</si>
  <si>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</si>
  <si>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</si>
  <si>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</si>
  <si>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</si>
  <si>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</si>
  <si>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</si>
  <si>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</si>
  <si>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</si>
  <si>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</si>
  <si>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</si>
  <si>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</si>
  <si>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</si>
  <si>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</si>
  <si>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</si>
  <si>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</si>
  <si>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</si>
  <si>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</si>
  <si>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</si>
  <si>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</si>
  <si>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</si>
  <si>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</si>
  <si>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</si>
  <si>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</si>
  <si>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</si>
  <si>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</si>
  <si>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</si>
  <si>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</si>
  <si>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</si>
  <si>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</si>
  <si>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</si>
  <si>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</si>
  <si>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</si>
  <si>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</si>
  <si>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</si>
  <si>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</si>
  <si>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</si>
  <si>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</si>
  <si>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</si>
  <si>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</si>
  <si>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</si>
  <si>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</si>
  <si>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</si>
  <si>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</si>
  <si>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</si>
  <si>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</si>
  <si>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</si>
  <si>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</si>
  <si>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</si>
  <si>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</si>
  <si>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</si>
  <si>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</si>
  <si>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</si>
  <si>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</si>
  <si>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</si>
  <si>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</si>
  <si>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</si>
  <si>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</si>
  <si>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</si>
  <si>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</si>
  <si>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</si>
  <si>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</si>
  <si>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</si>
  <si>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</si>
  <si>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</si>
  <si>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</si>
  <si>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</si>
  <si>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</si>
  <si>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</si>
  <si>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</si>
  <si>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</si>
  <si>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</si>
  <si>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</si>
  <si>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</si>
  <si>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</si>
  <si>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</si>
  <si>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</si>
  <si>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</si>
  <si>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</si>
  <si>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</si>
  <si>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</si>
  <si>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</si>
  <si>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</si>
  <si>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</si>
  <si>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</si>
  <si>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</si>
  <si>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</si>
  <si>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</si>
  <si>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</si>
  <si>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</si>
  <si>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</si>
  <si>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</si>
  <si>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</si>
  <si>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</si>
  <si>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</si>
  <si>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</si>
  <si>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</si>
  <si>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</si>
  <si>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</si>
  <si>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</si>
  <si>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</si>
  <si>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</si>
  <si>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</si>
  <si>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</si>
  <si>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</si>
  <si>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</si>
  <si>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</si>
  <si>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</si>
  <si>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</si>
  <si>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</si>
  <si>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</si>
  <si>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</si>
  <si>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</si>
  <si>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</si>
  <si>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</si>
  <si>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</si>
  <si>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</si>
  <si>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</si>
  <si>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</si>
  <si>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</si>
  <si>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</si>
  <si>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</si>
  <si>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</si>
  <si>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</si>
  <si>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</si>
  <si>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</si>
  <si>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</si>
  <si>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</si>
  <si>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</si>
  <si>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</si>
  <si>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</si>
  <si>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</si>
  <si>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</si>
  <si>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</si>
  <si>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</si>
  <si>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</si>
  <si>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</si>
  <si>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</si>
  <si>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</si>
  <si>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</si>
  <si>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</si>
  <si>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</si>
  <si>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</si>
  <si>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</si>
  <si>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</si>
  <si>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</si>
  <si>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</si>
  <si>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</si>
  <si>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</si>
  <si>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</si>
  <si>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</si>
  <si>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</si>
  <si>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</si>
  <si>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</si>
  <si>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</si>
  <si>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</si>
  <si>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</si>
  <si>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</si>
  <si>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</si>
  <si>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</si>
  <si>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</si>
  <si>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</si>
  <si>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</si>
  <si>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</si>
  <si>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</si>
  <si>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</si>
  <si>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</si>
  <si>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</si>
  <si>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</si>
  <si>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</si>
  <si>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</si>
  <si>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</si>
  <si>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</si>
  <si>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</si>
  <si>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</si>
  <si>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</si>
  <si>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</si>
  <si>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</si>
  <si>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</si>
  <si>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</si>
  <si>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</si>
  <si>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</si>
  <si>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</si>
  <si>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</si>
  <si>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</si>
  <si>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</si>
  <si>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</si>
  <si>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</si>
  <si>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</si>
  <si>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</si>
  <si>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</si>
  <si>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</si>
  <si>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</si>
  <si>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</si>
  <si>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</si>
  <si>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</si>
  <si>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</si>
  <si>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</si>
  <si>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</si>
  <si>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</si>
  <si>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</si>
  <si>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</si>
  <si>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</si>
  <si>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</si>
  <si>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</si>
  <si>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</si>
  <si>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</si>
  <si>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</si>
  <si>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</si>
  <si>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</si>
  <si>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</si>
  <si>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</si>
  <si>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</si>
  <si>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</si>
  <si>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</si>
  <si>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</si>
  <si>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</si>
  <si>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</si>
  <si>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</si>
  <si>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</si>
  <si>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</si>
  <si>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</si>
  <si>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</si>
  <si>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</si>
  <si>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</si>
  <si>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</si>
  <si>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</si>
  <si>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</si>
  <si>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</si>
  <si>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</si>
  <si>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</si>
  <si>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</si>
  <si>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</si>
  <si>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</si>
  <si>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</si>
  <si>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</si>
  <si>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</si>
  <si>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</si>
  <si>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</si>
  <si>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</si>
  <si>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</si>
  <si>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</si>
  <si>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</si>
  <si>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</si>
  <si>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</si>
  <si>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</si>
  <si>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</si>
  <si>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</si>
  <si>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</si>
  <si>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</si>
  <si>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</si>
  <si>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</si>
  <si>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</si>
  <si>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</si>
  <si>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</si>
  <si>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</si>
  <si>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</si>
  <si>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</si>
  <si>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</si>
  <si>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</si>
  <si>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</si>
  <si>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</si>
  <si>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</si>
  <si>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</si>
  <si>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</si>
  <si>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</si>
  <si>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</si>
  <si>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</si>
  <si>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</si>
  <si>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</si>
  <si>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</si>
  <si>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</si>
  <si>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</si>
  <si>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</si>
  <si>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</si>
  <si>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</si>
  <si>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</si>
  <si>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</si>
  <si>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</si>
  <si>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</si>
  <si>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</si>
  <si>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</si>
  <si>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</si>
  <si>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</si>
  <si>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</si>
  <si>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</si>
  <si>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</si>
  <si>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</si>
  <si>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</si>
  <si>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</si>
  <si>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</si>
  <si>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</si>
  <si>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</si>
  <si>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</si>
  <si>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</si>
  <si>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</si>
  <si>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</si>
  <si>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</si>
  <si>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</si>
  <si>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</si>
  <si>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</si>
  <si>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</si>
  <si>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</si>
  <si>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</si>
  <si>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</si>
  <si>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</si>
  <si>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</si>
  <si>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</si>
  <si>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</si>
  <si>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</si>
  <si>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</si>
  <si>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</si>
  <si>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</si>
  <si>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</si>
  <si>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</si>
  <si>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</si>
  <si>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</si>
  <si>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</si>
  <si>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</si>
  <si>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</si>
  <si>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</si>
  <si>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</si>
  <si>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</si>
  <si>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</si>
  <si>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</si>
  <si>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</si>
  <si>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</si>
  <si>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</si>
  <si>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</si>
  <si>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</si>
  <si>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</si>
  <si>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</si>
  <si>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</si>
  <si>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</si>
  <si>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</si>
  <si>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</si>
  <si>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</si>
  <si>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</si>
  <si>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</si>
  <si>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</si>
  <si>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</si>
  <si>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</si>
  <si>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</si>
  <si>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</si>
  <si>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</si>
  <si>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</si>
  <si>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</si>
  <si>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</si>
  <si>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</si>
  <si>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</si>
  <si>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</si>
  <si>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</si>
  <si>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</si>
  <si>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</si>
  <si>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</si>
  <si>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</si>
  <si>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</si>
  <si>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</si>
  <si>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</si>
  <si>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</si>
  <si>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</si>
  <si>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</si>
  <si>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</si>
  <si>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</si>
  <si>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</si>
  <si>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</si>
  <si>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</si>
  <si>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</si>
  <si>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</si>
  <si>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</si>
  <si>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</si>
  <si>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</si>
  <si>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</si>
  <si>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</si>
  <si>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</si>
  <si>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</si>
  <si>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</si>
  <si>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</si>
  <si>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</si>
  <si>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</si>
  <si>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</si>
  <si>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</si>
  <si>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</si>
  <si>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</si>
  <si>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</si>
  <si>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</si>
  <si>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</si>
  <si>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</si>
  <si>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</si>
  <si>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</si>
  <si>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</si>
  <si>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</si>
  <si>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</si>
  <si>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</si>
  <si>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</si>
  <si>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</si>
  <si>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</si>
  <si>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</si>
  <si>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</si>
  <si>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</si>
  <si>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</si>
  <si>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</si>
  <si>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</si>
  <si>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</si>
  <si>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</si>
  <si>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</si>
  <si>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</si>
  <si>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</si>
  <si>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</si>
  <si>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</si>
  <si>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</si>
  <si>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</si>
  <si>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</si>
  <si>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</si>
  <si>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</si>
  <si>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</si>
  <si>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</si>
  <si>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</si>
  <si>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</si>
  <si>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</si>
  <si>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</si>
  <si>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</si>
  <si>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</si>
  <si>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</si>
  <si>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</si>
  <si>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</si>
  <si>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</si>
  <si>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</si>
  <si>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</si>
  <si>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</si>
  <si>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</si>
  <si>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</si>
  <si>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</si>
  <si>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</si>
  <si>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</si>
  <si>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</si>
  <si>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</si>
  <si>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</si>
  <si>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</si>
  <si>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</si>
  <si>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</si>
  <si>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</si>
  <si>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</si>
  <si>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</si>
  <si>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</si>
  <si>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</si>
  <si>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</si>
  <si>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</si>
  <si>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</si>
  <si>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</si>
  <si>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</si>
  <si>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</si>
  <si>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</si>
  <si>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</si>
  <si>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</si>
  <si>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</si>
  <si>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</si>
  <si>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</si>
  <si>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</si>
  <si>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</si>
  <si>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</si>
  <si>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</si>
  <si>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</si>
  <si>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</si>
  <si>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</si>
  <si>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</si>
  <si>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</si>
  <si>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</si>
  <si>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</si>
  <si>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</si>
  <si>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</si>
  <si>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</si>
  <si>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</si>
  <si>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</si>
  <si>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</si>
  <si>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</si>
  <si>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</si>
  <si>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</si>
  <si>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</si>
  <si>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</si>
  <si>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</si>
  <si>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</si>
  <si>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</si>
  <si>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</si>
  <si>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</si>
  <si>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</si>
  <si>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</si>
  <si>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</si>
  <si>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</si>
  <si>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</si>
  <si>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</si>
  <si>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</si>
  <si>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</si>
  <si>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</si>
  <si>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</si>
  <si>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</si>
  <si>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</si>
  <si>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</si>
  <si>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</si>
  <si>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</si>
  <si>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</si>
  <si>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</si>
  <si>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</si>
  <si>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</si>
  <si>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</si>
  <si>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</si>
  <si>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</si>
  <si>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</si>
  <si>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</si>
  <si>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</si>
  <si>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</si>
  <si>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</si>
  <si>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</si>
  <si>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</si>
  <si>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</si>
  <si>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</si>
  <si>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</si>
  <si>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</si>
  <si>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</si>
  <si>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</si>
  <si>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</si>
  <si>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</si>
  <si>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</si>
  <si>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</si>
  <si>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</si>
  <si>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</si>
  <si>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</si>
  <si>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</si>
  <si>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</si>
  <si>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</si>
  <si>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</si>
  <si>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</si>
  <si>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</si>
  <si>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</si>
  <si>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</si>
  <si>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</si>
  <si>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</si>
  <si>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</si>
  <si>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</si>
  <si>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</si>
  <si>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</si>
  <si>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</si>
  <si>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</si>
  <si>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</si>
  <si>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</si>
  <si>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</si>
  <si>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</si>
  <si>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</si>
  <si>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</si>
  <si>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</si>
  <si>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</si>
  <si>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</si>
  <si>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</si>
  <si>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</si>
  <si>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</si>
  <si>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</si>
  <si>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</si>
  <si>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</si>
  <si>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</si>
  <si>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</si>
  <si>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</si>
  <si>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</si>
  <si>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</si>
  <si>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</si>
  <si>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</si>
  <si>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</si>
  <si>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</si>
  <si>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</si>
  <si>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</si>
  <si>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</si>
  <si>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</si>
  <si>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</si>
  <si>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</si>
  <si>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</si>
  <si>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</si>
  <si>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</si>
  <si>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</si>
  <si>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</si>
  <si>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</si>
  <si>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</si>
  <si>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</si>
  <si>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</si>
  <si>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</si>
  <si>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</si>
  <si>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</si>
  <si>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</si>
  <si>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</si>
  <si>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</si>
  <si>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</si>
  <si>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</si>
  <si>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</si>
  <si>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</si>
  <si>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</si>
  <si>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</si>
  <si>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</si>
  <si>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</si>
  <si>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</si>
  <si>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</si>
  <si>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</si>
  <si>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</si>
  <si>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</si>
  <si>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</si>
  <si>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</si>
  <si>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</si>
  <si>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</si>
  <si>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</si>
  <si>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</si>
  <si>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</si>
  <si>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</si>
  <si>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</si>
  <si>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</si>
  <si>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</si>
  <si>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</si>
  <si>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</si>
  <si>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</si>
  <si>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</si>
  <si>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</si>
  <si>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</si>
  <si>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</si>
  <si>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</si>
  <si>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</si>
  <si>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</si>
  <si>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</si>
  <si>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</si>
  <si>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</si>
  <si>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</si>
  <si>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</si>
  <si>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</si>
  <si>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</si>
  <si>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</si>
  <si>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</si>
  <si>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</si>
  <si>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</si>
  <si>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</si>
  <si>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</si>
  <si>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</si>
  <si>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</si>
  <si>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</si>
  <si>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</si>
  <si>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</si>
  <si>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</si>
  <si>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</si>
  <si>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</si>
  <si>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</si>
  <si>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</si>
  <si>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</si>
  <si>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</si>
  <si>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</si>
  <si>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</si>
  <si>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</si>
  <si>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</si>
  <si>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</si>
  <si>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</si>
  <si>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</si>
  <si>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</si>
  <si>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</si>
  <si>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</si>
  <si>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</si>
  <si>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</si>
  <si>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</si>
  <si>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</si>
  <si>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</si>
  <si>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</si>
  <si>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</si>
  <si>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</si>
  <si>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</si>
  <si>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</si>
  <si>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</si>
  <si>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</si>
  <si>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</si>
  <si>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</si>
  <si>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</si>
  <si>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</si>
  <si>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</si>
  <si>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</si>
  <si>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</si>
  <si>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</si>
  <si>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</si>
  <si>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</si>
  <si>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</si>
  <si>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</si>
  <si>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</si>
  <si>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</si>
  <si>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</si>
  <si>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</si>
  <si>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</si>
  <si>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</si>
  <si>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</si>
  <si>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</si>
  <si>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</si>
  <si>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</si>
  <si>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</si>
  <si>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</si>
  <si>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</si>
  <si>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</si>
  <si>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</si>
  <si>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</si>
  <si>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</si>
  <si>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</si>
  <si>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</si>
  <si>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</si>
  <si>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</si>
  <si>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</si>
  <si>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</si>
  <si>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</si>
  <si>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</si>
  <si>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</si>
  <si>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</si>
  <si>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</si>
  <si>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</si>
  <si>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</si>
  <si>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</si>
  <si>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</si>
  <si>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</si>
  <si>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</si>
  <si>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</si>
  <si>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</si>
  <si>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</si>
  <si>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</si>
  <si>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</si>
  <si>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</si>
  <si>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</si>
  <si>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</si>
  <si>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</si>
  <si>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</si>
  <si>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</si>
  <si>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</si>
  <si>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</si>
  <si>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</si>
  <si>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</si>
  <si>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</si>
  <si>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</si>
  <si>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</si>
  <si>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</si>
  <si>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</si>
  <si>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</si>
  <si>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</si>
  <si>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</si>
  <si>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</si>
  <si>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</si>
  <si>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</si>
  <si>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</si>
  <si>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</si>
  <si>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</si>
  <si>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</si>
  <si>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</si>
  <si>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</si>
  <si>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</si>
  <si>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</si>
  <si>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</si>
  <si>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</si>
  <si>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</si>
  <si>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</si>
  <si>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</si>
  <si>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</si>
  <si>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</si>
  <si>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</si>
  <si>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</si>
  <si>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</si>
  <si>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</si>
  <si>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</si>
  <si>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</si>
  <si>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</si>
  <si>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</si>
  <si>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</si>
  <si>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</si>
  <si>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</si>
  <si>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</si>
  <si>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</si>
  <si>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</si>
  <si>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</si>
  <si>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</si>
  <si>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</si>
  <si>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</si>
  <si>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</si>
  <si>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</si>
  <si>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</si>
  <si>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</si>
  <si>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</si>
  <si>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</si>
  <si>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</si>
  <si>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</si>
  <si>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</si>
  <si>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</si>
  <si>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</si>
  <si>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</si>
  <si>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</si>
  <si>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</si>
  <si>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</si>
  <si>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</si>
  <si>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</si>
  <si>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</si>
  <si>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</si>
  <si>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</si>
  <si>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</si>
  <si>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</si>
  <si>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</si>
  <si>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</si>
  <si>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</si>
  <si>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</si>
  <si>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</si>
  <si>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</si>
  <si>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</si>
  <si>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</si>
  <si>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</si>
  <si>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</si>
  <si>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</si>
  <si>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</si>
  <si>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</si>
  <si>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</si>
  <si>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</si>
  <si>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</si>
  <si>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</si>
  <si>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</si>
  <si>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</si>
  <si>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</si>
  <si>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</si>
  <si>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</si>
  <si>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</si>
  <si>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</si>
  <si>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</si>
  <si>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</si>
  <si>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</si>
  <si>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</si>
  <si>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</si>
  <si>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</si>
  <si>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</si>
  <si>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</si>
  <si>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</si>
  <si>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</si>
  <si>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</si>
  <si>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</si>
  <si>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</si>
  <si>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</si>
  <si>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</si>
  <si>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</si>
  <si>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</si>
  <si>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</si>
  <si>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</si>
  <si>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</si>
  <si>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</si>
  <si>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</si>
  <si>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</si>
  <si>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</si>
  <si>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</si>
  <si>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</si>
  <si>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</si>
  <si>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</si>
  <si>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</si>
  <si>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</si>
  <si>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</si>
  <si>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</si>
  <si>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</si>
  <si>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</si>
  <si>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</si>
  <si>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</si>
  <si>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</si>
  <si>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</si>
  <si>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</si>
  <si>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</si>
  <si>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</si>
  <si>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</si>
  <si>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</si>
  <si>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</si>
  <si>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</si>
  <si>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</si>
  <si>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</si>
  <si>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</si>
  <si>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</si>
  <si>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</si>
  <si>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</si>
  <si>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</si>
  <si>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</si>
  <si>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</si>
  <si>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</si>
  <si>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</si>
  <si>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</si>
  <si>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</si>
  <si>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</si>
  <si>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</si>
  <si>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</si>
  <si>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</si>
  <si>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</si>
  <si>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</si>
  <si>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</si>
  <si>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</si>
  <si>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</si>
  <si>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</si>
  <si>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</si>
  <si>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</si>
  <si>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</si>
  <si>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</si>
  <si>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</si>
  <si>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</si>
  <si>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</si>
  <si>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</si>
  <si>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</si>
  <si>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</si>
  <si>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</si>
  <si>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</si>
  <si>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</si>
  <si>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</si>
  <si>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</si>
  <si>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</si>
  <si>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</si>
  <si>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</si>
  <si>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</si>
  <si>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</si>
  <si>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</si>
  <si>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</si>
  <si>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</si>
  <si>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</si>
  <si>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</si>
  <si>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</si>
  <si>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</si>
  <si>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</si>
  <si>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</si>
  <si>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</si>
  <si>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</si>
  <si>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</si>
  <si>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</si>
  <si>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</si>
  <si>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</si>
  <si>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</si>
  <si>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</si>
  <si>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</si>
  <si>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</si>
  <si>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</si>
  <si>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</si>
  <si>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</si>
  <si>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</si>
  <si>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</si>
  <si>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</si>
  <si>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</si>
  <si>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</si>
  <si>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</si>
  <si>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</si>
  <si>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</si>
  <si>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</si>
  <si>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</si>
  <si>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</si>
  <si>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</si>
  <si>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</si>
  <si>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</si>
  <si>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</si>
  <si>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</si>
  <si>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</si>
  <si>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</si>
  <si>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</si>
  <si>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</si>
  <si>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</si>
  <si>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</si>
  <si>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</si>
  <si>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</si>
  <si>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</si>
  <si>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</si>
  <si>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</si>
  <si>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</si>
  <si>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</si>
  <si>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</si>
  <si>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</si>
  <si>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</si>
  <si>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</si>
  <si>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</si>
  <si>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</si>
  <si>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</si>
  <si>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</si>
  <si>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</si>
  <si>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</si>
  <si>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</si>
  <si>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</si>
  <si>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</si>
  <si>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</si>
  <si>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</si>
  <si>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</si>
  <si>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</si>
  <si>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</si>
  <si>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</si>
  <si>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</si>
  <si>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</si>
  <si>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</si>
  <si>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</si>
  <si>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</si>
  <si>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</si>
  <si>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</si>
  <si>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</si>
  <si>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</si>
  <si>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</si>
  <si>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</si>
  <si>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</si>
  <si>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</si>
  <si>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</si>
  <si>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</si>
  <si>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</si>
  <si>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</si>
  <si>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</si>
  <si>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</si>
  <si>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</si>
  <si>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</si>
  <si>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</si>
  <si>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</si>
  <si>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</si>
  <si>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</si>
  <si>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</si>
  <si>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</si>
  <si>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</si>
  <si>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</si>
  <si>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</si>
  <si>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</si>
  <si>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</si>
  <si>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</si>
  <si>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</si>
  <si>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</si>
  <si>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</si>
  <si>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</si>
  <si>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</si>
  <si>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</si>
  <si>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</si>
  <si>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</si>
  <si>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</si>
  <si>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</si>
  <si>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</si>
  <si>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</si>
  <si>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</si>
  <si>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</si>
  <si>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</si>
  <si>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</si>
  <si>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</si>
  <si>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</si>
  <si>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</si>
  <si>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</si>
  <si>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</si>
  <si>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</si>
  <si>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</si>
  <si>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</si>
  <si>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</si>
  <si>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</si>
  <si>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</si>
  <si>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</si>
  <si>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</si>
  <si>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</si>
  <si>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</si>
  <si>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</si>
  <si>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</si>
  <si>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</si>
  <si>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</si>
  <si>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</si>
  <si>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</si>
  <si>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</si>
  <si>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</si>
  <si>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</si>
  <si>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</si>
  <si>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</si>
  <si>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</si>
  <si>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</si>
  <si>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</si>
  <si>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</si>
  <si>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</si>
  <si>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</si>
  <si>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</si>
  <si>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</si>
  <si>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</si>
  <si>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</si>
  <si>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</si>
  <si>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</si>
  <si>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</si>
  <si>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</si>
  <si>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</si>
  <si>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</si>
  <si>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</si>
  <si>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</si>
  <si>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</si>
  <si>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</si>
  <si>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</si>
  <si>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</si>
  <si>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</si>
  <si>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</si>
  <si>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</si>
  <si>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</si>
  <si>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</si>
  <si>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</si>
  <si>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</si>
  <si>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</si>
  <si>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</si>
  <si>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</si>
  <si>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</si>
  <si>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</si>
  <si>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</si>
  <si>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</si>
  <si>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</si>
  <si>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</si>
  <si>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</si>
  <si>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</si>
  <si>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</si>
  <si>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</si>
  <si>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</si>
  <si>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</si>
  <si>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</si>
  <si>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</si>
  <si>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</si>
  <si>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</si>
  <si>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</si>
  <si>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</si>
  <si>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</si>
  <si>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</si>
  <si>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</si>
  <si>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</si>
  <si>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</si>
  <si>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</si>
  <si>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</si>
  <si>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</si>
  <si>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</si>
  <si>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</si>
  <si>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</si>
  <si>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</si>
  <si>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</si>
  <si>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</si>
  <si>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</si>
  <si>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</si>
  <si>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</si>
  <si>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</si>
  <si>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</si>
  <si>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</si>
  <si>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</si>
  <si>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</si>
  <si>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</si>
  <si>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</si>
  <si>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</si>
  <si>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</si>
  <si>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</si>
  <si>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</si>
  <si>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</si>
  <si>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</si>
  <si>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</si>
  <si>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</si>
  <si>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</si>
  <si>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</si>
  <si>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</si>
  <si>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</si>
  <si>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</si>
  <si>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</si>
  <si>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</si>
  <si>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</si>
  <si>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</si>
  <si>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</si>
  <si>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</si>
  <si>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</si>
  <si>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</si>
  <si>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</si>
  <si>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</si>
  <si>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</si>
  <si>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</si>
  <si>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</si>
  <si>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</si>
  <si>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</si>
  <si>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</si>
  <si>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</si>
  <si>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</si>
  <si>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</si>
  <si>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</si>
  <si>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</si>
  <si>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</si>
  <si>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</si>
  <si>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</si>
  <si>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</si>
  <si>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</si>
  <si>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</si>
  <si>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</si>
  <si>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</si>
  <si>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</si>
  <si>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</si>
  <si>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</si>
  <si>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</si>
  <si>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</si>
  <si>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</si>
  <si>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</si>
  <si>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</si>
  <si>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</si>
  <si>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</si>
  <si>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</si>
  <si>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</si>
  <si>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</si>
  <si>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</si>
  <si>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</si>
  <si>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</si>
  <si>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</si>
  <si>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</si>
  <si>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</si>
  <si>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</si>
  <si>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</si>
  <si>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</si>
  <si>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</si>
  <si>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</si>
  <si>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</si>
  <si>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</si>
  <si>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</si>
  <si>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</si>
  <si>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</si>
  <si>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</si>
  <si>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</si>
  <si>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</si>
  <si>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</si>
  <si>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</si>
  <si>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</si>
  <si>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</si>
  <si>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</si>
  <si>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</si>
  <si>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</si>
  <si>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</si>
  <si>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</si>
  <si>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</si>
  <si>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</si>
  <si>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</si>
  <si>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</si>
  <si>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</si>
  <si>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</si>
  <si>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</si>
  <si>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</si>
  <si>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</si>
  <si>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</si>
  <si>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</si>
  <si>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</si>
  <si>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</si>
  <si>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</si>
  <si>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</si>
  <si>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</si>
  <si>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</si>
  <si>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</si>
  <si>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</si>
  <si>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</si>
  <si>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</si>
  <si>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</si>
  <si>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</si>
  <si>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</si>
  <si>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</si>
  <si>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</si>
  <si>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</si>
  <si>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</si>
  <si>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</si>
  <si>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</si>
  <si>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</si>
  <si>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</si>
  <si>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</si>
  <si>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</si>
  <si>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</si>
  <si>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</si>
  <si>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</si>
  <si>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</si>
  <si>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</si>
  <si>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</si>
  <si>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</si>
  <si>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</si>
  <si>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</si>
  <si>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</si>
  <si>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</si>
  <si>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</si>
  <si>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</si>
  <si>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</si>
  <si>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</si>
  <si>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</si>
  <si>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</si>
  <si>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</si>
  <si>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</si>
  <si>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</si>
  <si>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</si>
  <si>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</si>
  <si>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</si>
  <si>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</si>
  <si>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</si>
  <si>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</si>
  <si>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</si>
  <si>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</si>
  <si>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</si>
  <si>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</si>
  <si>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</si>
  <si>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</si>
  <si>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</si>
  <si>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</si>
  <si>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</si>
  <si>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</si>
  <si>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</si>
  <si>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</si>
  <si>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</si>
  <si>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</si>
  <si>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</si>
  <si>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</si>
  <si>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</si>
  <si>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</si>
  <si>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</si>
  <si>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</si>
  <si>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</si>
  <si>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</si>
  <si>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</si>
  <si>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</si>
  <si>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</si>
  <si>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</si>
  <si>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</si>
  <si>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</si>
  <si>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</si>
  <si>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</si>
  <si>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</si>
  <si>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</si>
  <si>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</si>
  <si>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</si>
  <si>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</si>
  <si>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</si>
  <si>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</si>
  <si>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</si>
  <si>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</si>
  <si>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</si>
  <si>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</si>
  <si>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</si>
  <si>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</si>
  <si>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</si>
  <si>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</si>
  <si>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</si>
  <si>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</si>
  <si>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</si>
  <si>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</si>
  <si>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</si>
  <si>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</si>
  <si>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</si>
  <si>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</si>
  <si>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</si>
  <si>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</si>
  <si>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</si>
  <si>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</si>
  <si>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</si>
  <si>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</si>
  <si>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</si>
  <si>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</si>
  <si>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</si>
  <si>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</si>
  <si>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</si>
  <si>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</si>
  <si>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</si>
  <si>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</si>
  <si>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</si>
  <si>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</si>
  <si>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</si>
  <si>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</si>
  <si>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</si>
  <si>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</si>
  <si>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</si>
  <si>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</si>
  <si>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</si>
  <si>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</si>
  <si>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</si>
  <si>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</si>
  <si>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</si>
  <si>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</si>
  <si>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</si>
  <si>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</si>
  <si>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</si>
  <si>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</si>
  <si>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</si>
  <si>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</si>
  <si>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</si>
  <si>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</si>
  <si>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</si>
  <si>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</si>
  <si>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</si>
  <si>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</si>
  <si>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</si>
  <si>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</si>
  <si>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</si>
  <si>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</si>
  <si>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</si>
  <si>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</si>
  <si>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</si>
  <si>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</si>
  <si>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</si>
  <si>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</si>
  <si>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</si>
  <si>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</si>
  <si>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</si>
  <si>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</si>
  <si>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</si>
  <si>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</si>
  <si>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</si>
  <si>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</si>
  <si>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</si>
  <si>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</si>
  <si>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</si>
  <si>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</si>
  <si>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</si>
  <si>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</si>
  <si>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</si>
  <si>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</si>
  <si>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</si>
  <si>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</si>
  <si>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</si>
  <si>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</si>
  <si>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</si>
  <si>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</si>
  <si>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</si>
  <si>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</si>
  <si>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</si>
  <si>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</si>
  <si>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</si>
  <si>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</si>
  <si>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</si>
  <si>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</si>
  <si>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</si>
  <si>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</si>
  <si>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</si>
  <si>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</si>
  <si>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</si>
  <si>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</si>
  <si>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</si>
  <si>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</si>
  <si>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</si>
  <si>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</si>
  <si>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</si>
  <si>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</si>
  <si>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</si>
  <si>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</si>
  <si>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</si>
  <si>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</si>
  <si>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</si>
  <si>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</si>
  <si>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</si>
  <si>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</si>
  <si>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</si>
  <si>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</si>
  <si>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</si>
  <si>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</si>
  <si>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</si>
  <si>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</si>
  <si>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</si>
  <si>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</si>
  <si>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</si>
  <si>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</si>
  <si>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</si>
  <si>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</si>
  <si>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</si>
  <si>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</si>
  <si>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</si>
  <si>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</si>
  <si>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</si>
  <si>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</si>
  <si>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</si>
  <si>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</si>
  <si>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</si>
  <si>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</si>
  <si>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</si>
  <si>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</si>
  <si>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</si>
  <si>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</si>
  <si>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</si>
  <si>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</si>
  <si>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</si>
  <si>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</si>
  <si>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</si>
  <si>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</si>
  <si>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</si>
  <si>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</si>
  <si>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</si>
  <si>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</si>
  <si>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</si>
  <si>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</si>
  <si>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</si>
  <si>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</si>
  <si>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</si>
  <si>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</si>
  <si>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</si>
  <si>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</si>
  <si>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</si>
  <si>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</si>
  <si>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</si>
  <si>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</si>
  <si>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</si>
  <si>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</si>
  <si>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</si>
  <si>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</si>
  <si>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</si>
  <si>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</si>
  <si>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</si>
  <si>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</si>
  <si>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</si>
  <si>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</si>
  <si>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</si>
  <si>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</si>
  <si>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</si>
  <si>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</si>
  <si>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</si>
  <si>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</si>
  <si>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</si>
  <si>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</si>
  <si>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</si>
  <si>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</si>
  <si>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</si>
  <si>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</si>
  <si>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</si>
  <si>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</si>
  <si>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</si>
  <si>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</si>
  <si>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</si>
  <si>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</si>
  <si>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</si>
  <si>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</si>
  <si>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</si>
  <si>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</si>
  <si>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</si>
  <si>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</si>
  <si>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</si>
  <si>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</si>
  <si>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</si>
  <si>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</si>
  <si>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</si>
  <si>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</si>
  <si>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</si>
  <si>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</si>
  <si>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</si>
  <si>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</si>
  <si>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</si>
  <si>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</si>
  <si>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</si>
  <si>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</si>
  <si>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</si>
  <si>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</si>
  <si>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</si>
  <si>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</si>
  <si>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</si>
  <si>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</si>
  <si>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</si>
  <si>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</si>
  <si>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</si>
  <si>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</si>
  <si>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</si>
  <si>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</si>
  <si>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</si>
  <si>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</si>
  <si>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</si>
  <si>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</si>
  <si>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</si>
  <si>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</si>
  <si>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</si>
  <si>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</si>
  <si>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</si>
  <si>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</si>
  <si>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</si>
  <si>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</si>
  <si>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</si>
  <si>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</si>
  <si>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</si>
  <si>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</si>
  <si>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</si>
  <si>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</si>
  <si>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</si>
  <si>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</si>
  <si>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</si>
  <si>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</si>
  <si>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</si>
  <si>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</si>
  <si>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</si>
  <si>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</si>
  <si>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</si>
  <si>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</si>
  <si>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</si>
  <si>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</si>
  <si>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</si>
  <si>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</si>
  <si>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</si>
  <si>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</si>
  <si>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</si>
  <si>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</si>
  <si>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</si>
  <si>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</si>
  <si>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</si>
  <si>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</si>
  <si>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</si>
  <si>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</si>
  <si>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</si>
  <si>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</si>
  <si>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</si>
  <si>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</si>
  <si>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</si>
  <si>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</si>
  <si>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</si>
  <si>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</si>
  <si>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</si>
  <si>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</si>
  <si>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</si>
  <si>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</si>
  <si>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</si>
  <si>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</si>
  <si>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</si>
  <si>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</si>
  <si>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</si>
  <si>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</si>
  <si>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</si>
  <si>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</si>
  <si>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</si>
  <si>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</si>
  <si>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</si>
  <si>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</si>
  <si>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</si>
  <si>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</si>
  <si>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</si>
  <si>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</si>
  <si>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</si>
  <si>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</si>
  <si>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</si>
  <si>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</si>
  <si>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</si>
  <si>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</si>
  <si>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</si>
  <si>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</si>
  <si>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</si>
  <si>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</si>
  <si>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</si>
  <si>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</si>
  <si>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</si>
  <si>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</si>
  <si>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</si>
  <si>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</si>
  <si>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</si>
  <si>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</si>
  <si>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</si>
  <si>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</si>
  <si>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</si>
  <si>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</si>
  <si>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</si>
  <si>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</si>
  <si>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</si>
  <si>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</si>
  <si>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</si>
  <si>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</si>
  <si>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</si>
  <si>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</si>
  <si>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</si>
  <si>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</si>
  <si>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</si>
  <si>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</si>
  <si>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</si>
  <si>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</si>
  <si>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</si>
  <si>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</si>
  <si>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</si>
  <si>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</si>
  <si>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</si>
  <si>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</si>
  <si>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</si>
  <si>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</si>
  <si>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</si>
  <si>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</si>
  <si>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</si>
  <si>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</si>
  <si>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</si>
  <si>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</si>
  <si>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</si>
  <si>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</si>
  <si>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</si>
  <si>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</si>
  <si>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</si>
  <si>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</si>
  <si>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</si>
  <si>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</si>
  <si>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</si>
  <si>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</si>
  <si>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</si>
  <si>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</si>
  <si>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</si>
  <si>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</si>
  <si>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</si>
  <si>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</si>
  <si>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</si>
  <si>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</si>
  <si>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</si>
  <si>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</si>
  <si>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</si>
  <si>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</si>
  <si>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</si>
  <si>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</si>
  <si>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</si>
  <si>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</si>
  <si>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</si>
  <si>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</si>
  <si>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</si>
  <si>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</si>
  <si>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</si>
  <si>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</si>
  <si>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</si>
  <si>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</si>
  <si>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</si>
  <si>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</si>
  <si>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</si>
  <si>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</si>
  <si>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</si>
  <si>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</si>
  <si>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</si>
  <si>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</si>
  <si>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</si>
  <si>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</si>
  <si>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</si>
  <si>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</si>
  <si>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</si>
  <si>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</si>
  <si>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</si>
  <si>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</si>
  <si>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</si>
  <si>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</si>
  <si>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</si>
  <si>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</si>
  <si>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</si>
  <si>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</si>
  <si>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</si>
  <si>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</si>
  <si>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</si>
  <si>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</si>
  <si>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</si>
  <si>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</si>
  <si>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</si>
  <si>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</si>
  <si>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</si>
  <si>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</si>
  <si>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</si>
  <si>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</si>
  <si>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</si>
  <si>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</si>
  <si>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</si>
  <si>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</si>
  <si>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</si>
  <si>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</si>
  <si>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</si>
  <si>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</si>
  <si>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</si>
  <si>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</si>
  <si>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</si>
  <si>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</si>
  <si>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</si>
  <si>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</si>
  <si>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</si>
  <si>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</si>
  <si>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</si>
  <si>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</si>
  <si>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</si>
  <si>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</si>
  <si>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</si>
  <si>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</si>
  <si>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</si>
  <si>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</si>
  <si>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</si>
  <si>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</si>
  <si>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</si>
  <si>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</si>
  <si>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</si>
  <si>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</si>
  <si>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</si>
  <si>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</si>
  <si>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</si>
  <si>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</si>
  <si>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</si>
  <si>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</si>
  <si>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</si>
  <si>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</si>
  <si>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</si>
  <si>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</si>
  <si>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</si>
  <si>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</si>
  <si>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</si>
  <si>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</si>
  <si>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</si>
  <si>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</si>
  <si>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</si>
  <si>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</si>
  <si>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</si>
  <si>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</si>
  <si>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</si>
  <si>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</si>
  <si>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</si>
  <si>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</si>
  <si>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</si>
  <si>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</si>
  <si>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</si>
  <si>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</si>
  <si>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</si>
  <si>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</si>
  <si>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</si>
  <si>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</si>
  <si>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</si>
  <si>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</si>
  <si>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</si>
  <si>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</si>
  <si>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</si>
  <si>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</si>
  <si>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</si>
  <si>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</si>
  <si>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</si>
  <si>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</si>
  <si>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</si>
  <si>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</si>
  <si>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</si>
  <si>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</si>
  <si>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</si>
  <si>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</si>
  <si>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</si>
  <si>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</si>
  <si>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</si>
  <si>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</si>
  <si>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</si>
  <si>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</si>
  <si>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</si>
  <si>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</si>
  <si>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</si>
  <si>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</si>
  <si>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</si>
  <si>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</si>
  <si>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</si>
  <si>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</si>
  <si>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</si>
  <si>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</si>
  <si>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</si>
  <si>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</si>
  <si>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</si>
  <si>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</si>
  <si>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</si>
  <si>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</si>
  <si>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</si>
  <si>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</si>
  <si>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</si>
  <si>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</si>
  <si>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</si>
  <si>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</si>
  <si>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</si>
  <si>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</si>
  <si>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</si>
  <si>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</si>
  <si>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</si>
  <si>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</si>
  <si>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</si>
  <si>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</si>
  <si>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</si>
  <si>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</si>
  <si>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</si>
  <si>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</si>
  <si>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</si>
  <si>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</si>
  <si>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</si>
  <si>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</si>
  <si>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</si>
  <si>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</si>
  <si>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</si>
  <si>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</si>
  <si>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</si>
  <si>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</si>
  <si>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</si>
  <si>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</si>
  <si>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</si>
  <si>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</si>
  <si>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</si>
  <si>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</si>
  <si>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</si>
  <si>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</si>
  <si>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</si>
  <si>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</si>
  <si>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</si>
  <si>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</si>
  <si>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</si>
  <si>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</si>
  <si>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</si>
  <si>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</si>
  <si>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</si>
  <si>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</si>
  <si>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</si>
  <si>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</si>
  <si>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</si>
  <si>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</si>
  <si>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</si>
  <si>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</si>
  <si>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</si>
  <si>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</si>
  <si>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</si>
  <si>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</si>
  <si>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</si>
  <si>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</si>
  <si>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</si>
  <si>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</si>
  <si>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</si>
  <si>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</si>
  <si>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</si>
  <si>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</si>
  <si>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</si>
  <si>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</si>
  <si>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</si>
  <si>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</si>
  <si>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</si>
  <si>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</si>
  <si>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</si>
  <si>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</si>
  <si>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</si>
  <si>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</si>
  <si>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</si>
  <si>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</si>
  <si>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</si>
  <si>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</si>
  <si>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</si>
  <si>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</si>
  <si>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</si>
  <si>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</si>
  <si>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</si>
  <si>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</si>
  <si>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</si>
  <si>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</si>
  <si>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</si>
  <si>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</si>
  <si>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</si>
  <si>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</si>
  <si>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</si>
  <si>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</si>
  <si>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</si>
  <si>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</si>
  <si>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</si>
  <si>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</si>
  <si>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</si>
  <si>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</si>
  <si>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</si>
  <si>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</si>
  <si>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</si>
  <si>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</si>
  <si>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</si>
  <si>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</si>
  <si>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</si>
  <si>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</si>
  <si>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</si>
  <si>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</si>
  <si>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</si>
  <si>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</si>
  <si>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</si>
  <si>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</si>
  <si>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</si>
  <si>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</si>
  <si>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</si>
  <si>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</si>
  <si>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</si>
  <si>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</si>
  <si>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</si>
  <si>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</si>
  <si>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</si>
  <si>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</si>
  <si>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</si>
  <si>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</si>
  <si>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</si>
  <si>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</si>
  <si>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</si>
  <si>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</si>
  <si>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</si>
  <si>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</si>
  <si>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</si>
  <si>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</si>
  <si>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</si>
  <si>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</si>
  <si>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</si>
  <si>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</si>
  <si>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</si>
  <si>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</si>
  <si>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</si>
  <si>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</si>
  <si>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</si>
  <si>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</si>
  <si>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</si>
  <si>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</si>
  <si>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</si>
  <si>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</si>
  <si>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</si>
  <si>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</si>
  <si>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</si>
  <si>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</si>
  <si>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</si>
  <si>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</si>
  <si>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</si>
  <si>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</si>
  <si>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</si>
  <si>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</si>
  <si>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</si>
  <si>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</si>
  <si>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</si>
  <si>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</si>
  <si>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</si>
  <si>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</si>
  <si>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</si>
  <si>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</si>
  <si>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</si>
  <si>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</si>
  <si>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</si>
  <si>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</si>
  <si>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</si>
  <si>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</si>
  <si>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</si>
  <si>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</si>
  <si>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</si>
  <si>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</si>
  <si>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</si>
  <si>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</si>
  <si>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</si>
  <si>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</si>
  <si>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</si>
  <si>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</si>
  <si>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</si>
  <si>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</si>
  <si>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</si>
  <si>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</si>
  <si>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</si>
  <si>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</si>
  <si>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</si>
  <si>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</si>
  <si>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</si>
  <si>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</si>
  <si>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</si>
  <si>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</si>
  <si>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</si>
  <si>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</si>
  <si>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</si>
  <si>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</si>
  <si>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</si>
  <si>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</si>
  <si>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</si>
  <si>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</si>
  <si>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</si>
  <si>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</si>
  <si>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</si>
  <si>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</si>
  <si>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</si>
  <si>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</si>
  <si>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</si>
  <si>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</si>
  <si>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</si>
  <si>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</si>
  <si>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</si>
  <si>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</si>
  <si>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</si>
  <si>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</si>
  <si>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</si>
  <si>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</si>
  <si>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</si>
  <si>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</si>
  <si>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</si>
  <si>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</si>
  <si>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</si>
  <si>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</si>
  <si>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</si>
  <si>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</si>
  <si>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</si>
  <si>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</si>
  <si>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</si>
  <si>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</si>
  <si>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</si>
  <si>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</si>
  <si>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</si>
  <si>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</si>
  <si>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</si>
  <si>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</si>
  <si>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</si>
  <si>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</si>
  <si>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</si>
  <si>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</si>
  <si>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</si>
  <si>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</si>
  <si>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</si>
  <si>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</si>
  <si>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</si>
  <si>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</si>
  <si>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</si>
  <si>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</si>
  <si>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</si>
  <si>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</si>
  <si>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</si>
  <si>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</si>
  <si>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</si>
  <si>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</si>
  <si>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</si>
  <si>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</si>
  <si>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</si>
  <si>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</si>
  <si>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</si>
  <si>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</si>
  <si>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</si>
  <si>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</si>
  <si>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</si>
  <si>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</si>
  <si>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</si>
  <si>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</si>
  <si>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</si>
  <si>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</si>
  <si>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</si>
  <si>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</si>
  <si>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</si>
  <si>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</si>
  <si>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</si>
  <si>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</si>
  <si>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</si>
  <si>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</si>
  <si>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</si>
  <si>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</si>
  <si>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</si>
  <si>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</si>
  <si>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</si>
  <si>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</si>
  <si>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</si>
  <si>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</si>
  <si>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</si>
  <si>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</si>
  <si>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</si>
  <si>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</si>
  <si>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</si>
  <si>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</si>
  <si>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</si>
  <si>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</si>
  <si>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</si>
  <si>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</si>
  <si>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</si>
  <si>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</si>
  <si>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</si>
  <si>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</si>
  <si>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</si>
  <si>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</si>
  <si>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</si>
  <si>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</si>
  <si>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</si>
  <si>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</si>
  <si>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</si>
  <si>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</si>
  <si>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</si>
  <si>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</si>
  <si>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</si>
  <si>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</si>
  <si>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</si>
  <si>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</si>
  <si>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</si>
  <si>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</si>
  <si>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</si>
  <si>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</si>
  <si>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</si>
  <si>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</si>
  <si>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</si>
  <si>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</si>
  <si>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</si>
  <si>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</si>
  <si>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</si>
  <si>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</si>
  <si>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</si>
  <si>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</si>
  <si>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</si>
  <si>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</si>
  <si>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</si>
  <si>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</si>
  <si>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</si>
  <si>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</si>
  <si>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</si>
  <si>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</si>
  <si>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</si>
  <si>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</si>
  <si>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</si>
  <si>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</si>
  <si>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</si>
  <si>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</si>
  <si>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</si>
  <si>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</si>
  <si>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</si>
  <si>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</si>
  <si>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</si>
  <si>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</si>
  <si>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</si>
  <si>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</si>
  <si>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</si>
  <si>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</si>
  <si>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</si>
  <si>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</si>
  <si>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</si>
  <si>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</si>
  <si>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</si>
  <si>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</si>
  <si>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</si>
  <si>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</si>
  <si>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</si>
  <si>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</si>
  <si>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</si>
  <si>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</si>
  <si>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</si>
  <si>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</si>
  <si>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</si>
  <si>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</si>
  <si>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</si>
  <si>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</si>
  <si>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</si>
  <si>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</si>
  <si>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</si>
  <si>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</si>
  <si>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</si>
  <si>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</si>
  <si>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</si>
  <si>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</si>
  <si>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</si>
  <si>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</si>
  <si>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</si>
  <si>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</si>
  <si>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</si>
  <si>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</si>
  <si>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</si>
  <si>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</si>
  <si>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</si>
  <si>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</si>
  <si>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</si>
  <si>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</si>
  <si>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</si>
  <si>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</si>
  <si>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</si>
  <si>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</si>
  <si>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</si>
  <si>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</si>
  <si>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</si>
  <si>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</si>
  <si>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</si>
  <si>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</si>
  <si>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</si>
  <si>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</si>
  <si>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</si>
  <si>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</si>
  <si>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</si>
  <si>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</si>
  <si>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</si>
  <si>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</si>
  <si>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</si>
  <si>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</si>
  <si>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</si>
  <si>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</si>
  <si>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</si>
  <si>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</si>
  <si>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</si>
  <si>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</si>
  <si>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</si>
  <si>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</si>
  <si>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</si>
  <si>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</si>
  <si>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</si>
  <si>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</si>
  <si>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</si>
  <si>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</si>
  <si>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</si>
  <si>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</si>
  <si>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</si>
  <si>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</si>
  <si>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</si>
  <si>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</si>
  <si>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</si>
  <si>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</si>
  <si>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</si>
  <si>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</si>
  <si>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</si>
  <si>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</si>
  <si>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</si>
  <si>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</si>
  <si>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</si>
  <si>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</si>
  <si>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</si>
  <si>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</si>
  <si>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</si>
  <si>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</si>
  <si>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</si>
  <si>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</si>
  <si>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</si>
  <si>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</si>
  <si>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</si>
  <si>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</si>
  <si>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</si>
  <si>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</si>
  <si>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</si>
  <si>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</si>
  <si>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</si>
  <si>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</si>
  <si>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</si>
  <si>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</si>
  <si>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</si>
  <si>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</si>
  <si>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</si>
  <si>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</si>
  <si>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</si>
  <si>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</si>
  <si>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</si>
  <si>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</si>
  <si>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</si>
  <si>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</si>
  <si>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</si>
  <si>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</si>
  <si>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</si>
  <si>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</si>
  <si>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</si>
  <si>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</si>
  <si>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</si>
  <si>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</si>
  <si>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</si>
  <si>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</si>
  <si>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</si>
  <si>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</si>
  <si>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</si>
  <si>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</si>
  <si>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</si>
  <si>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</si>
  <si>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</si>
  <si>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</si>
  <si>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</si>
  <si>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</si>
  <si>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</si>
  <si>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</si>
  <si>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</si>
  <si>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</si>
  <si>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</si>
  <si>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</si>
  <si>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</si>
  <si>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</si>
  <si>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</si>
  <si>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</si>
  <si>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</si>
  <si>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</si>
  <si>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</si>
  <si>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</si>
  <si>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</si>
  <si>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</si>
  <si>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</si>
  <si>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</si>
  <si>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</si>
  <si>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</si>
  <si>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</si>
  <si>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</si>
  <si>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</si>
  <si>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</si>
  <si>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</si>
  <si>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</si>
  <si>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</si>
  <si>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</si>
  <si>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</si>
  <si>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</si>
  <si>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</si>
  <si>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</si>
  <si>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</si>
  <si>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</si>
  <si>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</si>
  <si>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</si>
  <si>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</si>
  <si>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</si>
  <si>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</si>
  <si>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</si>
  <si>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</si>
  <si>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</si>
  <si>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</si>
  <si>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</si>
  <si>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</si>
  <si>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</si>
  <si>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</si>
  <si>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</si>
  <si>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</si>
  <si>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</si>
  <si>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</si>
  <si>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</si>
  <si>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</si>
  <si>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</si>
  <si>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</si>
  <si>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</si>
  <si>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</si>
  <si>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</si>
  <si>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</si>
  <si>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</si>
  <si>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</si>
  <si>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</si>
  <si>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</si>
  <si>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</si>
  <si>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</si>
  <si>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</si>
  <si>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</si>
  <si>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</si>
  <si>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</si>
  <si>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</si>
  <si>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</si>
  <si>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</si>
  <si>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</si>
  <si>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</si>
  <si>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</si>
  <si>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</si>
  <si>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</si>
  <si>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</si>
  <si>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</si>
  <si>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</si>
  <si>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</si>
  <si>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</si>
  <si>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</si>
  <si>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</si>
  <si>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</si>
  <si>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</si>
  <si>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</si>
  <si>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</si>
  <si>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</si>
  <si>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</si>
  <si>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</si>
  <si>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</si>
  <si>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</si>
  <si>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</si>
  <si>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</si>
  <si>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</si>
  <si>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</si>
  <si>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</si>
  <si>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</si>
  <si>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</si>
  <si>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</si>
  <si>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</si>
  <si>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</si>
  <si>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</si>
  <si>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</si>
  <si>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</si>
  <si>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</si>
  <si>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</si>
  <si>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</si>
  <si>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</si>
  <si>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</si>
  <si>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</si>
  <si>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</si>
  <si>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</si>
  <si>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</si>
  <si>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</si>
  <si>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</si>
  <si>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</si>
  <si>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</si>
  <si>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</si>
  <si>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</si>
  <si>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</si>
  <si>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</si>
  <si>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</si>
  <si>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</si>
  <si>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</si>
  <si>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</si>
  <si>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</si>
  <si>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</si>
  <si>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</si>
  <si>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</si>
  <si>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</si>
  <si>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</si>
  <si>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</si>
  <si>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</si>
  <si>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</si>
  <si>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</si>
  <si>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</si>
  <si>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</si>
  <si>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</si>
  <si>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</si>
  <si>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</si>
  <si>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</si>
  <si>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</si>
  <si>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</si>
  <si>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</si>
  <si>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</si>
  <si>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</si>
  <si>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</si>
  <si>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</si>
  <si>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</si>
  <si>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</si>
  <si>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</si>
  <si>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</si>
  <si>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</si>
  <si>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</si>
  <si>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</si>
  <si>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</si>
  <si>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</si>
  <si>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</si>
  <si>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</si>
  <si>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</si>
  <si>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</si>
  <si>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</si>
  <si>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</si>
  <si>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</si>
  <si>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</si>
  <si>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</si>
  <si>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</si>
  <si>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</si>
  <si>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</si>
  <si>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</si>
  <si>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</si>
  <si>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</si>
  <si>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</si>
  <si>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</si>
  <si>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</si>
  <si>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</si>
  <si>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</si>
  <si>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</si>
  <si>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</si>
  <si>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</si>
  <si>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</si>
  <si>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</si>
  <si>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</si>
  <si>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</si>
  <si>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</si>
  <si>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</si>
  <si>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</si>
  <si>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</si>
  <si>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</si>
  <si>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</si>
  <si>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</si>
  <si>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</si>
  <si>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</si>
  <si>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</si>
  <si>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</si>
  <si>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</si>
  <si>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</si>
  <si>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</si>
  <si>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</si>
  <si>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</si>
  <si>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</si>
  <si>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</si>
  <si>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</si>
  <si>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</si>
  <si>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</si>
  <si>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</si>
  <si>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</si>
  <si>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</si>
  <si>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</si>
  <si>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</si>
  <si>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</si>
  <si>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</si>
  <si>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</si>
  <si>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</si>
  <si>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</si>
  <si>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</si>
  <si>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</si>
  <si>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</si>
  <si>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</si>
  <si>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</si>
  <si>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</si>
  <si>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</si>
  <si>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</si>
  <si>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</si>
  <si>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</si>
  <si>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</si>
  <si>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</si>
  <si>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</si>
  <si>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</si>
  <si>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</si>
  <si>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</si>
  <si>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</si>
  <si>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</si>
  <si>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</si>
  <si>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</si>
  <si>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</si>
  <si>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</si>
  <si>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</si>
  <si>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</si>
  <si>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</si>
  <si>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</si>
  <si>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</si>
  <si>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</si>
  <si>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</si>
  <si>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</si>
  <si>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</si>
  <si>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</si>
  <si>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</si>
  <si>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</si>
  <si>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</si>
  <si>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</si>
  <si>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</si>
  <si>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</si>
  <si>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</si>
  <si>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</si>
  <si>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</si>
  <si>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</si>
  <si>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</si>
  <si>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</si>
  <si>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</si>
  <si>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</si>
  <si>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</si>
  <si>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</si>
  <si>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</si>
  <si>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</si>
  <si>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</si>
  <si>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</si>
  <si>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</si>
  <si>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</si>
  <si>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</si>
  <si>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</si>
  <si>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</si>
  <si>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</si>
  <si>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</si>
  <si>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</si>
  <si>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</si>
  <si>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</si>
  <si>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</si>
  <si>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</si>
  <si>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</si>
  <si>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</si>
  <si>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</si>
  <si>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</si>
  <si>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</si>
  <si>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</si>
  <si>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</si>
  <si>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</si>
  <si>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</si>
  <si>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</si>
  <si>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</si>
  <si>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</si>
  <si>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</si>
  <si>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</si>
  <si>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</si>
  <si>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</si>
  <si>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</si>
  <si>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</si>
  <si>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</si>
  <si>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</si>
  <si>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</si>
  <si>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</si>
  <si>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</si>
  <si>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</si>
  <si>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</si>
  <si>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</si>
  <si>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</si>
  <si>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</si>
  <si>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</si>
  <si>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</si>
  <si>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</si>
  <si>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</si>
  <si>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</si>
  <si>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</si>
  <si>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</si>
  <si>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</si>
  <si>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</si>
  <si>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</si>
  <si>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</si>
  <si>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</si>
  <si>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</si>
  <si>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</si>
  <si>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</si>
  <si>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</si>
  <si>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</si>
  <si>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</si>
  <si>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</si>
  <si>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</si>
  <si>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</si>
  <si>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</si>
  <si>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</si>
  <si>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</si>
  <si>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</si>
  <si>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</si>
  <si>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</si>
  <si>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</si>
  <si>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</si>
  <si>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</si>
  <si>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</si>
  <si>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</si>
  <si>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</si>
  <si>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</si>
  <si>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</si>
  <si>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</si>
  <si>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</si>
  <si>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</si>
  <si>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</si>
  <si>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</si>
  <si>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</si>
  <si>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</si>
  <si>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</si>
  <si>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</si>
  <si>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</si>
  <si>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</si>
  <si>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</si>
  <si>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</si>
  <si>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</si>
  <si>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</si>
  <si>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</si>
  <si>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</si>
  <si>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</si>
  <si>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</si>
  <si>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</si>
  <si>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</si>
  <si>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</si>
  <si>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</si>
  <si>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</si>
  <si>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</si>
  <si>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</si>
  <si>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</si>
  <si>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</si>
  <si>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</si>
  <si>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</si>
  <si>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</si>
  <si>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</si>
  <si>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</si>
  <si>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</si>
  <si>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</si>
  <si>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</si>
  <si>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</si>
  <si>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</si>
  <si>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</si>
  <si>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</si>
  <si>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</si>
  <si>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</si>
  <si>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</si>
  <si>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</si>
  <si>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</si>
  <si>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</si>
  <si>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</si>
  <si>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</si>
  <si>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</si>
  <si>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</si>
  <si>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</si>
  <si>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</si>
  <si>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</si>
  <si>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</si>
  <si>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</si>
  <si>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</si>
  <si>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</si>
  <si>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</si>
  <si>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</si>
  <si>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</si>
  <si>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</si>
  <si>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</si>
  <si>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</si>
  <si>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</si>
  <si>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</si>
  <si>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</si>
  <si>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</si>
  <si>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</si>
  <si>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</si>
  <si>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</si>
  <si>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</si>
  <si>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</si>
  <si>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</si>
  <si>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</si>
  <si>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</si>
  <si>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</si>
  <si>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</si>
  <si>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</si>
  <si>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</si>
  <si>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</si>
  <si>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</si>
  <si>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</si>
  <si>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</si>
  <si>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</si>
  <si>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</si>
  <si>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</si>
  <si>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</si>
  <si>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</si>
  <si>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</si>
  <si>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</si>
  <si>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</si>
  <si>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</si>
  <si>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</si>
  <si>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</si>
  <si>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</si>
  <si>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</si>
  <si>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</si>
  <si>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</si>
  <si>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</si>
  <si>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</si>
  <si>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</si>
  <si>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</si>
  <si>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</si>
  <si>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</si>
  <si>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</si>
  <si>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</si>
  <si>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</si>
  <si>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</si>
  <si>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</si>
  <si>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</si>
  <si>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</si>
  <si>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</si>
  <si>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</si>
  <si>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</si>
  <si>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</si>
  <si>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</si>
  <si>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</si>
  <si>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</si>
  <si>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</si>
  <si>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</si>
  <si>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</si>
  <si>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</si>
  <si>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</si>
  <si>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</si>
  <si>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</si>
  <si>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</si>
  <si>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</si>
  <si>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</si>
  <si>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</si>
  <si>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</si>
  <si>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</si>
  <si>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</si>
  <si>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</si>
  <si>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</si>
  <si>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</si>
  <si>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</si>
  <si>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</si>
  <si>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</si>
  <si>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</si>
  <si>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</si>
  <si>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</si>
  <si>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</si>
  <si>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</si>
  <si>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</si>
  <si>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</si>
  <si>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</si>
  <si>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</si>
  <si>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</si>
  <si>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</si>
  <si>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</si>
  <si>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</si>
  <si>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</si>
  <si>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</si>
  <si>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</si>
  <si>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</si>
  <si>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</si>
  <si>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</si>
  <si>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</si>
  <si>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</si>
  <si>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</si>
  <si>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</si>
  <si>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</si>
  <si>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</si>
  <si>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</si>
  <si>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</si>
  <si>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</si>
  <si>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</si>
  <si>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</si>
  <si>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</si>
  <si>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</si>
  <si>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</si>
  <si>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</si>
  <si>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</si>
  <si>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</si>
  <si>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</si>
  <si>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</si>
  <si>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</si>
  <si>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</si>
  <si>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</si>
  <si>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</si>
  <si>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</si>
  <si>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</si>
  <si>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</si>
  <si>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</si>
  <si>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</si>
  <si>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</si>
  <si>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</si>
  <si>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</si>
  <si>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</si>
  <si>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</si>
  <si>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</si>
  <si>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</si>
  <si>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</si>
  <si>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</si>
  <si>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</si>
  <si>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</si>
  <si>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</si>
  <si>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</si>
  <si>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</si>
  <si>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</si>
  <si>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</si>
  <si>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</si>
  <si>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</si>
  <si>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</si>
  <si>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</si>
  <si>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</si>
  <si>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</si>
  <si>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</si>
  <si>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</si>
  <si>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</si>
  <si>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</si>
  <si>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</si>
  <si>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</si>
  <si>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</si>
  <si>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</si>
  <si>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</si>
  <si>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</si>
  <si>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</si>
  <si>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</si>
  <si>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</si>
  <si>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</si>
  <si>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</si>
  <si>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</si>
  <si>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</si>
  <si>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</si>
  <si>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</si>
  <si>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</si>
  <si>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</si>
  <si>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</si>
  <si>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</si>
  <si>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</si>
  <si>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</si>
  <si>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</si>
  <si>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</si>
  <si>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</si>
  <si>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</si>
  <si>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</si>
  <si>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</si>
  <si>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</si>
  <si>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</si>
  <si>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</si>
  <si>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</si>
  <si>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</si>
  <si>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</si>
  <si>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</si>
  <si>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</si>
  <si>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</si>
  <si>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</si>
  <si>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</si>
  <si>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</si>
  <si>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</si>
  <si>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</si>
  <si>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</si>
  <si>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</si>
  <si>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</si>
  <si>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</si>
  <si>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</si>
  <si>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</si>
  <si>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</si>
  <si>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</si>
  <si>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</si>
  <si>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</si>
  <si>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</si>
  <si>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</si>
  <si>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</si>
  <si>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</si>
  <si>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</si>
  <si>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</si>
  <si>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</si>
  <si>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</si>
  <si>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</si>
  <si>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</si>
  <si>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</si>
  <si>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</si>
  <si>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</si>
  <si>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</si>
  <si>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</si>
  <si>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</si>
  <si>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</si>
  <si>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</si>
  <si>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</si>
  <si>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</si>
  <si>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</si>
  <si>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</si>
  <si>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</si>
  <si>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</si>
  <si>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</si>
  <si>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</si>
  <si>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</si>
  <si>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</si>
  <si>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</si>
  <si>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</si>
  <si>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</si>
  <si>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</si>
  <si>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</si>
  <si>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</si>
  <si>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</si>
  <si>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</si>
  <si>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</si>
  <si>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</si>
  <si>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</si>
  <si>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</si>
  <si>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</si>
  <si>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</si>
  <si>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</si>
  <si>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</si>
  <si>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</si>
  <si>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</si>
  <si>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</si>
  <si>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</si>
  <si>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</si>
  <si>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</si>
  <si>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</si>
  <si>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</si>
  <si>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</si>
  <si>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</si>
  <si>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</si>
  <si>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</si>
  <si>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</si>
  <si>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</si>
  <si>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</si>
  <si>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</si>
  <si>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</si>
  <si>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</si>
  <si>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</si>
  <si>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</si>
  <si>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</si>
  <si>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</si>
  <si>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</si>
  <si>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</si>
  <si>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</si>
  <si>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</si>
  <si>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</si>
  <si>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</si>
  <si>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</si>
  <si>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</si>
  <si>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</si>
  <si>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</si>
  <si>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</si>
  <si>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</si>
  <si>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</si>
  <si>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</si>
  <si>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</si>
  <si>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</si>
  <si>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</si>
  <si>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</si>
  <si>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</si>
  <si>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</si>
  <si>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</si>
  <si>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</si>
  <si>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</si>
  <si>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</si>
  <si>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</si>
  <si>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</si>
  <si>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</si>
  <si>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</si>
  <si>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</si>
  <si>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</si>
  <si>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</si>
  <si>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</si>
  <si>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</si>
  <si>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</si>
  <si>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</si>
  <si>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</si>
  <si>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</si>
  <si>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</si>
  <si>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</si>
  <si>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</si>
  <si>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</si>
  <si>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</si>
  <si>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</si>
  <si>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</si>
  <si>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</si>
  <si>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</si>
  <si>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</si>
  <si>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</si>
  <si>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</si>
  <si>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</si>
  <si>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</si>
  <si>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</si>
  <si>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</si>
  <si>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</si>
  <si>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</si>
  <si>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</si>
  <si>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</si>
  <si>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</si>
  <si>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</si>
  <si>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</si>
  <si>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</si>
  <si>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</si>
  <si>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</si>
  <si>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</si>
  <si>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</si>
  <si>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</si>
  <si>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</si>
  <si>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</si>
  <si>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</si>
  <si>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</si>
  <si>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</si>
  <si>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</si>
  <si>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</si>
  <si>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</si>
  <si>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</si>
  <si>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</si>
  <si>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</si>
  <si>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</si>
  <si>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</si>
  <si>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</si>
  <si>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</si>
  <si>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</si>
  <si>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</si>
  <si>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</si>
  <si>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</si>
  <si>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</si>
  <si>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</si>
  <si>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</si>
  <si>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</si>
  <si>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</si>
  <si>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</si>
  <si>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</si>
  <si>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</si>
  <si>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</si>
  <si>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</si>
  <si>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</si>
  <si>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</si>
  <si>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</si>
  <si>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</si>
  <si>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</si>
  <si>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</si>
  <si>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</si>
  <si>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</si>
  <si>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</si>
  <si>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</si>
  <si>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</si>
  <si>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</si>
  <si>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</si>
  <si>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</si>
  <si>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</si>
  <si>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</si>
  <si>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</si>
  <si>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</si>
  <si>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</si>
  <si>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</si>
  <si>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</si>
  <si>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</si>
  <si>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</si>
  <si>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</si>
  <si>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</si>
  <si>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</si>
  <si>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</si>
  <si>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</si>
  <si>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</si>
  <si>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</si>
  <si>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</si>
  <si>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</si>
  <si>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</si>
  <si>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</si>
  <si>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</si>
  <si>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</si>
  <si>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</si>
  <si>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</si>
  <si>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</si>
  <si>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</si>
  <si>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</si>
  <si>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</si>
  <si>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</si>
  <si>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</si>
  <si>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</si>
  <si>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</si>
  <si>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</si>
  <si>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</si>
  <si>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</si>
  <si>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</si>
  <si>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</si>
  <si>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</si>
  <si>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</si>
  <si>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</si>
  <si>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</si>
  <si>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</si>
  <si>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</si>
  <si>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</si>
  <si>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</si>
  <si>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</si>
  <si>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</si>
  <si>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</si>
  <si>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</si>
  <si>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</si>
  <si>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</si>
  <si>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</si>
  <si>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</si>
  <si>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</si>
  <si>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</si>
  <si>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</si>
  <si>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</si>
  <si>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</si>
  <si>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</si>
  <si>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</si>
  <si>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</si>
  <si>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</si>
  <si>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</si>
  <si>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</si>
  <si>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</si>
  <si>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</si>
  <si>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</si>
  <si>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</si>
  <si>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</si>
  <si>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</si>
  <si>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</si>
  <si>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</si>
  <si>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</si>
  <si>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</si>
  <si>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</si>
  <si>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</si>
  <si>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</si>
  <si>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</si>
  <si>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</si>
  <si>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</si>
  <si>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</si>
  <si>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</si>
  <si>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</si>
  <si>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</si>
  <si>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</si>
  <si>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</si>
  <si>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</si>
  <si>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</si>
  <si>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</si>
  <si>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</si>
  <si>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</si>
  <si>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</si>
  <si>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</si>
  <si>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</si>
  <si>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</si>
  <si>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</si>
  <si>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</si>
  <si>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</si>
  <si>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</si>
  <si>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</si>
  <si>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</si>
  <si>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</si>
  <si>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</si>
  <si>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</si>
  <si>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</si>
  <si>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</si>
  <si>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</si>
  <si>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</si>
  <si>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</si>
  <si>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</si>
  <si>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</si>
  <si>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</si>
  <si>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</si>
  <si>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</si>
  <si>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</si>
  <si>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</si>
  <si>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</si>
  <si>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</si>
  <si>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</si>
  <si>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</si>
  <si>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</si>
  <si>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</si>
  <si>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</si>
  <si>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</si>
  <si>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</si>
  <si>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</si>
  <si>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</si>
  <si>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</si>
  <si>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</si>
  <si>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</si>
  <si>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</si>
  <si>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</si>
  <si>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</si>
  <si>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</si>
  <si>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</si>
  <si>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</si>
  <si>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</si>
  <si>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</si>
  <si>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</si>
  <si>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</si>
  <si>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</si>
  <si>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</si>
  <si>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</si>
  <si>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</si>
  <si>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</si>
  <si>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</si>
  <si>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</si>
  <si>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</si>
  <si>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</si>
  <si>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</si>
  <si>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</si>
  <si>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</si>
  <si>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</si>
  <si>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</si>
  <si>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</si>
  <si>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</si>
  <si>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</si>
  <si>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</si>
  <si>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</si>
  <si>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</si>
  <si>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</si>
  <si>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</si>
  <si>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</si>
  <si>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</si>
  <si>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</si>
  <si>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</si>
  <si>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</si>
  <si>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</si>
  <si>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</si>
  <si>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</si>
  <si>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</si>
  <si>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</si>
  <si>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</si>
  <si>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</si>
  <si>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</si>
  <si>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</si>
  <si>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</si>
  <si>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</si>
  <si>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</si>
  <si>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</si>
  <si>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</si>
  <si>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</si>
  <si>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</si>
  <si>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</si>
  <si>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</si>
  <si>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</si>
  <si>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</si>
  <si>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</si>
  <si>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</si>
  <si>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</si>
  <si>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</si>
  <si>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</si>
  <si>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</si>
  <si>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</si>
  <si>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</si>
  <si>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</si>
  <si>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</si>
  <si>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</si>
  <si>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</si>
  <si>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</si>
  <si>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</si>
  <si>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</si>
  <si>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</si>
  <si>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</si>
  <si>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</si>
  <si>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</si>
  <si>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</si>
  <si>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</si>
  <si>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</si>
  <si>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</si>
  <si>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</si>
  <si>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</si>
  <si>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</si>
  <si>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</si>
  <si>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</si>
  <si>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</si>
  <si>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</si>
  <si>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</si>
  <si>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</si>
  <si>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</si>
  <si>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</si>
  <si>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</si>
  <si>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</si>
  <si>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</si>
  <si>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</si>
  <si>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</si>
  <si>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</si>
  <si>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</si>
  <si>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</si>
  <si>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</si>
  <si>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</si>
  <si>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</si>
  <si>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</si>
  <si>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</si>
  <si>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</si>
  <si>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</si>
  <si>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</si>
  <si>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</si>
  <si>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</si>
  <si>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</si>
  <si>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</si>
  <si>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</si>
  <si>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</si>
  <si>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</si>
  <si>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</si>
  <si>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</si>
  <si>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</si>
  <si>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</si>
  <si>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</si>
  <si>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</si>
  <si>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</si>
  <si>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</si>
  <si>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</si>
  <si>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</si>
  <si>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</si>
  <si>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</si>
  <si>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</si>
  <si>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</si>
  <si>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</si>
  <si>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</si>
  <si>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</si>
  <si>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</si>
  <si>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</si>
  <si>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</si>
  <si>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</si>
  <si>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</si>
  <si>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</si>
  <si>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</si>
  <si>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</si>
  <si>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</si>
  <si>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</si>
  <si>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</si>
  <si>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</si>
  <si>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</si>
  <si>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</si>
  <si>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</si>
  <si>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</si>
  <si>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</si>
  <si>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</si>
  <si>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</si>
  <si>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</si>
  <si>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</si>
  <si>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</si>
  <si>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</si>
  <si>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</si>
  <si>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</si>
  <si>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</si>
  <si>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</si>
  <si>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</si>
  <si>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</si>
  <si>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</si>
  <si>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</si>
  <si>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</si>
  <si>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</si>
  <si>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</si>
  <si>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</si>
  <si>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</si>
  <si>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</si>
  <si>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</si>
  <si>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</si>
  <si>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</si>
  <si>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</si>
  <si>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</si>
  <si>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</si>
  <si>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</si>
  <si>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</si>
  <si>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</si>
  <si>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</si>
  <si>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</si>
  <si>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</si>
  <si>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</si>
  <si>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</si>
  <si>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</si>
  <si>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</si>
  <si>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</si>
  <si>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</si>
  <si>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</si>
  <si>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</si>
  <si>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</si>
  <si>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</si>
  <si>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</si>
  <si>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</si>
  <si>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</si>
  <si>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</si>
  <si>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</si>
  <si>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</si>
  <si>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</si>
  <si>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</si>
  <si>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</si>
  <si>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</si>
  <si>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</si>
  <si>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</si>
  <si>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</si>
  <si>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</si>
  <si>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</si>
  <si>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</si>
  <si>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</si>
  <si>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</si>
  <si>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</si>
  <si>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</si>
  <si>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</si>
  <si>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</si>
  <si>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</si>
  <si>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</si>
  <si>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</si>
  <si>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</si>
  <si>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</si>
  <si>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</si>
  <si>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</si>
  <si>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</si>
  <si>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</si>
  <si>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</si>
  <si>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</si>
  <si>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</si>
  <si>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</si>
  <si>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</si>
  <si>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</si>
  <si>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</si>
  <si>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</si>
  <si>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</si>
  <si>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</si>
  <si>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</si>
  <si>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</si>
  <si>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</si>
  <si>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</si>
  <si>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</si>
  <si>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</si>
  <si>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</si>
  <si>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</si>
  <si>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</si>
  <si>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</si>
  <si>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</si>
  <si>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</si>
  <si>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</si>
  <si>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</si>
  <si>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</si>
  <si>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</si>
  <si>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</si>
  <si>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</si>
  <si>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</si>
  <si>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</si>
  <si>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</si>
  <si>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</si>
  <si>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</si>
  <si>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</si>
  <si>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</si>
  <si>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</si>
  <si>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</si>
  <si>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</si>
  <si>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</si>
  <si>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</si>
  <si>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</si>
  <si>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</si>
  <si>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</si>
  <si>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</si>
  <si>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</si>
  <si>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</si>
  <si>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</si>
  <si>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</si>
  <si>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</si>
  <si>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</si>
  <si>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</si>
  <si>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</si>
  <si>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</si>
  <si>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</si>
  <si>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</si>
  <si>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</si>
  <si>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</si>
  <si>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</si>
  <si>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</si>
  <si>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</si>
  <si>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</si>
  <si>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</si>
  <si>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</si>
  <si>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</si>
  <si>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</si>
  <si>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</si>
  <si>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</si>
  <si>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</si>
  <si>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</si>
  <si>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</si>
  <si>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</si>
  <si>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</si>
  <si>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</si>
  <si>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</si>
  <si>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</si>
  <si>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</si>
  <si>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</si>
  <si>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</si>
  <si>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</si>
  <si>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</si>
  <si>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</si>
  <si>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</si>
  <si>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</si>
  <si>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</si>
  <si>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</si>
  <si>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</si>
  <si>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</si>
  <si>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</si>
  <si>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</si>
  <si>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</si>
  <si>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</si>
  <si>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</si>
  <si>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</si>
  <si>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</si>
  <si>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</si>
  <si>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</si>
  <si>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</si>
  <si>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</si>
  <si>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</si>
  <si>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</si>
  <si>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</si>
  <si>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</si>
  <si>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</si>
  <si>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</si>
  <si>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</si>
  <si>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</si>
  <si>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</si>
  <si>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</si>
  <si>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</si>
  <si>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</si>
  <si>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</si>
  <si>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</si>
  <si>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</si>
  <si>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</si>
  <si>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</si>
  <si>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</si>
  <si>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</si>
  <si>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</si>
  <si>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</si>
  <si>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</si>
  <si>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</si>
  <si>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</si>
  <si>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</si>
  <si>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</si>
  <si>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</si>
  <si>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</si>
  <si>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</si>
  <si>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</si>
  <si>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</si>
  <si>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</si>
  <si>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</si>
  <si>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</si>
  <si>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</si>
  <si>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</si>
  <si>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</si>
  <si>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</si>
  <si>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</si>
  <si>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</si>
  <si>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</si>
  <si>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</si>
  <si>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</si>
  <si>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</si>
  <si>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</si>
  <si>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</si>
  <si>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</si>
  <si>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</si>
  <si>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</si>
  <si>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</si>
  <si>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</si>
  <si>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</si>
  <si>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</si>
  <si>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</si>
  <si>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</si>
  <si>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</si>
  <si>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</si>
  <si>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</si>
  <si>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</si>
  <si>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</si>
  <si>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</si>
  <si>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</si>
  <si>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</si>
  <si>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</si>
  <si>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</si>
  <si>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</si>
  <si>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</si>
  <si>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</si>
  <si>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</si>
  <si>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</si>
  <si>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</si>
  <si>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</si>
  <si>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</si>
  <si>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</si>
  <si>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</si>
  <si>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</si>
  <si>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</si>
  <si>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</si>
  <si>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</si>
  <si>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</si>
  <si>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</si>
  <si>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</si>
  <si>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</si>
  <si>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</si>
  <si>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</si>
  <si>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</si>
  <si>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</si>
  <si>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</si>
  <si>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</si>
  <si>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</si>
  <si>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</si>
  <si>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</si>
  <si>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</si>
  <si>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</si>
  <si>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</si>
  <si>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</si>
  <si>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</si>
  <si>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</si>
  <si>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</si>
  <si>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</si>
  <si>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</si>
  <si>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</si>
  <si>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</si>
  <si>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</si>
  <si>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</si>
  <si>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</si>
  <si>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</si>
  <si>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</si>
  <si>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</si>
  <si>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</si>
  <si>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</si>
  <si>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</si>
  <si>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</si>
  <si>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</si>
  <si>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</si>
  <si>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</si>
  <si>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</si>
  <si>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</si>
  <si>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</si>
  <si>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</si>
  <si>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</si>
  <si>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</si>
  <si>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</si>
  <si>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</si>
  <si>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</si>
  <si>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</si>
  <si>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</si>
  <si>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</si>
  <si>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</si>
  <si>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</si>
  <si>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</si>
  <si>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</si>
  <si>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</si>
  <si>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</si>
  <si>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</si>
  <si>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</si>
  <si>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</si>
  <si>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</si>
  <si>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</si>
  <si>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</si>
  <si>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</si>
  <si>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</si>
  <si>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</si>
  <si>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</si>
  <si>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</si>
  <si>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</si>
  <si>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</si>
  <si>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</si>
  <si>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</si>
  <si>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</si>
  <si>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</si>
  <si>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</si>
  <si>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</si>
  <si>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</si>
  <si>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</si>
  <si>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</si>
  <si>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</si>
  <si>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</si>
  <si>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</si>
  <si>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</si>
  <si>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</si>
  <si>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</si>
  <si>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</si>
  <si>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</si>
  <si>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</si>
  <si>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</si>
  <si>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</si>
  <si>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</si>
  <si>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</si>
  <si>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</si>
  <si>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</si>
  <si>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</si>
  <si>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</si>
  <si>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</si>
  <si>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</si>
  <si>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</si>
  <si>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</si>
  <si>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</si>
  <si>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</si>
  <si>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</si>
  <si>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</si>
  <si>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</si>
  <si>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</si>
  <si>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</si>
  <si>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</si>
  <si>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</si>
  <si>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</si>
  <si>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</si>
  <si>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</si>
  <si>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</si>
  <si>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</si>
  <si>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</si>
  <si>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</si>
  <si>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</si>
  <si>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</si>
  <si>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</si>
  <si>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</si>
  <si>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</si>
  <si>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</si>
  <si>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</si>
  <si>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</si>
  <si>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</si>
  <si>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</si>
  <si>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</si>
  <si>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</si>
  <si>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</si>
  <si>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</si>
  <si>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</si>
  <si>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</si>
  <si>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</si>
  <si>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</si>
  <si>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</si>
  <si>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</si>
  <si>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</si>
  <si>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</si>
  <si>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</si>
  <si>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</si>
  <si>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</si>
  <si>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</si>
  <si>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</si>
  <si>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</si>
  <si>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</si>
  <si>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</si>
  <si>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</si>
  <si>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</si>
  <si>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</si>
  <si>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</si>
  <si>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</si>
  <si>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</si>
  <si>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</si>
  <si>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</si>
  <si>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</si>
  <si>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</si>
  <si>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</si>
  <si>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</si>
  <si>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</si>
  <si>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</si>
  <si>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</si>
  <si>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</si>
  <si>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</si>
  <si>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</si>
  <si>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</si>
  <si>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</si>
  <si>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</si>
  <si>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</si>
  <si>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</si>
  <si>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</si>
  <si>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</si>
  <si>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</si>
  <si>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</si>
  <si>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</si>
  <si>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</si>
  <si>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</si>
  <si>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</si>
  <si>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</si>
  <si>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</si>
  <si>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</si>
  <si>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</si>
  <si>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</si>
  <si>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</si>
  <si>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</si>
  <si>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</si>
  <si>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</si>
  <si>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</si>
  <si>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</si>
  <si>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</si>
  <si>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</si>
  <si>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</si>
  <si>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</si>
  <si>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</si>
  <si>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</si>
  <si>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</si>
  <si>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</si>
  <si>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</si>
  <si>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</si>
  <si>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</si>
  <si>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</si>
  <si>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</si>
  <si>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</si>
  <si>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</si>
  <si>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</si>
  <si>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</si>
  <si>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</si>
  <si>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</si>
  <si>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</si>
  <si>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</si>
  <si>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</si>
  <si>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</si>
  <si>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</si>
  <si>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</si>
  <si>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</si>
  <si>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</si>
  <si>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</si>
  <si>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</si>
  <si>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</si>
  <si>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</si>
  <si>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</si>
  <si>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</si>
  <si>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</si>
  <si>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</si>
  <si>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</si>
  <si>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</si>
  <si>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</si>
  <si>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</si>
  <si>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</si>
  <si>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</si>
  <si>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</si>
  <si>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</si>
  <si>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</si>
  <si>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</si>
  <si>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</si>
  <si>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</si>
  <si>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</si>
  <si>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</si>
  <si>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</si>
  <si>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</si>
  <si>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</si>
  <si>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</si>
  <si>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</si>
  <si>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</si>
  <si>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</si>
  <si>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</si>
  <si>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</si>
  <si>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</si>
  <si>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</si>
  <si>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</si>
  <si>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</si>
  <si>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</si>
  <si>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</si>
  <si>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</si>
  <si>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</si>
  <si>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</si>
  <si>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</si>
  <si>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</si>
  <si>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</si>
  <si>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</si>
  <si>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</si>
  <si>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</si>
  <si>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</si>
  <si>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</si>
  <si>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</si>
  <si>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</si>
  <si>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</si>
  <si>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</si>
  <si>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</si>
  <si>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</si>
  <si>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</si>
  <si>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</si>
  <si>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</si>
  <si>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</si>
  <si>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</si>
  <si>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</si>
  <si>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</si>
  <si>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</si>
  <si>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</si>
  <si>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</si>
  <si>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</si>
  <si>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</si>
  <si>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</si>
  <si>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</si>
  <si>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</si>
  <si>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</si>
  <si>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</si>
  <si>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</si>
  <si>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</si>
  <si>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</si>
  <si>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</si>
  <si>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</si>
  <si>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</si>
  <si>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</si>
  <si>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</si>
  <si>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</si>
  <si>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</si>
  <si>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</si>
  <si>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</si>
  <si>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</si>
  <si>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</si>
  <si>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</si>
  <si>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</si>
  <si>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</si>
  <si>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</si>
  <si>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</si>
  <si>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</si>
  <si>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</si>
  <si>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</si>
  <si>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</si>
  <si>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</si>
  <si>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</si>
  <si>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</si>
  <si>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</si>
  <si>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</si>
  <si>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</si>
  <si>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</si>
  <si>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</si>
  <si>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</si>
  <si>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</si>
  <si>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</si>
  <si>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</si>
  <si>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</si>
  <si>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</si>
  <si>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</si>
  <si>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</si>
  <si>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</si>
  <si>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</si>
  <si>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</si>
  <si>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</si>
  <si>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</si>
  <si>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</si>
  <si>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</si>
  <si>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</si>
  <si>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</si>
  <si>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</si>
  <si>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</si>
  <si>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</si>
  <si>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</si>
  <si>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</si>
  <si>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</si>
  <si>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</si>
  <si>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</si>
  <si>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</si>
  <si>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</si>
  <si>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</si>
  <si>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</si>
  <si>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</si>
  <si>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</si>
  <si>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</si>
  <si>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</si>
  <si>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</si>
  <si>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</si>
  <si>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</si>
  <si>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</si>
  <si>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</si>
  <si>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</si>
  <si>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</si>
  <si>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</si>
  <si>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</si>
  <si>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</si>
  <si>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</si>
  <si>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</si>
  <si>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</si>
  <si>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</si>
  <si>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</si>
  <si>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</si>
  <si>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</si>
  <si>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</si>
  <si>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</si>
  <si>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</si>
  <si>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</si>
  <si>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</si>
  <si>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</si>
  <si>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</si>
  <si>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</si>
  <si>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</si>
  <si>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</si>
  <si>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</si>
  <si>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</si>
  <si>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</si>
  <si>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</si>
  <si>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</si>
  <si>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</si>
  <si>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</si>
  <si>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</si>
  <si>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</si>
  <si>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</si>
  <si>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</si>
  <si>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</si>
  <si>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</si>
  <si>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</si>
  <si>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</si>
  <si>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</si>
  <si>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</si>
  <si>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</si>
  <si>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</si>
  <si>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</si>
  <si>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</si>
  <si>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</si>
  <si>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</si>
  <si>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</si>
  <si>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</si>
  <si>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</si>
  <si>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</si>
  <si>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</si>
  <si>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</si>
  <si>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</si>
  <si>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</si>
  <si>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</si>
  <si>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</si>
  <si>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</si>
  <si>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</si>
  <si>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</si>
  <si>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</si>
  <si>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</si>
  <si>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</si>
  <si>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</si>
  <si>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</si>
  <si>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</si>
  <si>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</si>
  <si>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</si>
  <si>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</si>
  <si>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</si>
  <si>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</si>
  <si>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</si>
  <si>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</si>
  <si>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</si>
  <si>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</si>
  <si>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</si>
  <si>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</si>
  <si>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</si>
  <si>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</si>
  <si>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</si>
  <si>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</si>
  <si>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</si>
  <si>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</si>
  <si>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</si>
  <si>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</si>
  <si>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</si>
  <si>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</si>
  <si>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</si>
  <si>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</si>
  <si>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</si>
  <si>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</si>
  <si>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</si>
  <si>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</si>
  <si>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</si>
  <si>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</si>
  <si>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</si>
  <si>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</si>
  <si>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</si>
  <si>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</si>
  <si>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</si>
  <si>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</si>
  <si>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</si>
  <si>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</si>
  <si>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</si>
  <si>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</si>
  <si>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</si>
  <si>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</si>
  <si>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</si>
  <si>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</si>
  <si>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</si>
  <si>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</si>
  <si>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</si>
  <si>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</si>
  <si>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</si>
  <si>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</si>
  <si>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</si>
  <si>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</si>
  <si>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</si>
  <si>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</si>
  <si>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</si>
  <si>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</si>
  <si>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</si>
  <si>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</si>
  <si>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</si>
  <si>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</si>
  <si>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</si>
  <si>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</si>
  <si>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</si>
  <si>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</si>
  <si>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</si>
  <si>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</si>
  <si>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</si>
  <si>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</si>
  <si>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</si>
  <si>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</si>
  <si>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</si>
  <si>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</si>
  <si>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</si>
  <si>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</si>
  <si>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</si>
  <si>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</si>
  <si>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</si>
  <si>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</si>
  <si>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</si>
  <si>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</si>
  <si>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</si>
  <si>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</si>
  <si>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</si>
  <si>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</si>
  <si>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</si>
  <si>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</si>
  <si>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</si>
  <si>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</si>
  <si>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</si>
  <si>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</si>
  <si>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</si>
  <si>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</si>
  <si>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</si>
  <si>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</si>
  <si>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</si>
  <si>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</si>
  <si>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</si>
  <si>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</si>
  <si>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</si>
  <si>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</si>
  <si>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</si>
  <si>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</si>
  <si>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</si>
  <si>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</si>
  <si>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</si>
  <si>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</si>
  <si>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</si>
  <si>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</si>
  <si>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</si>
  <si>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</si>
  <si>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</si>
  <si>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</si>
  <si>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</si>
  <si>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</si>
  <si>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</si>
  <si>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</si>
  <si>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</si>
  <si>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</si>
  <si>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</si>
  <si>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</si>
  <si>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</si>
  <si>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</si>
  <si>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</si>
  <si>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</si>
  <si>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</si>
  <si>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</si>
  <si>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</si>
  <si>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</si>
  <si>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</si>
  <si>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</si>
  <si>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</si>
  <si>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</si>
  <si>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</si>
  <si>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</si>
  <si>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</si>
  <si>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</si>
  <si>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</si>
  <si>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</si>
  <si>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</si>
  <si>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</si>
  <si>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</si>
  <si>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</si>
  <si>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</si>
  <si>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</si>
  <si>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</si>
  <si>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</si>
  <si>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</si>
  <si>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</si>
  <si>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</si>
  <si>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</si>
  <si>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</si>
  <si>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</si>
  <si>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</si>
  <si>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</si>
  <si>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</si>
  <si>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</si>
  <si>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</si>
  <si>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</si>
  <si>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</si>
  <si>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</si>
  <si>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</si>
  <si>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</si>
  <si>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</si>
  <si>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</si>
  <si>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</si>
  <si>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</si>
  <si>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</si>
  <si>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</si>
  <si>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</si>
  <si>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</si>
  <si>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</si>
  <si>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</si>
  <si>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</si>
  <si>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</si>
  <si>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</si>
  <si>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</si>
  <si>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</si>
  <si>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</si>
  <si>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</si>
  <si>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</si>
  <si>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</si>
  <si>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</si>
  <si>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</si>
  <si>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</si>
  <si>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</si>
  <si>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</si>
  <si>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</si>
  <si>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</si>
  <si>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</si>
  <si>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</si>
  <si>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</si>
  <si>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</si>
  <si>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</si>
  <si>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</si>
  <si>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</si>
  <si>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</si>
  <si>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</si>
  <si>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</si>
  <si>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</si>
  <si>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</si>
  <si>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</si>
  <si>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</si>
  <si>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</si>
  <si>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</si>
  <si>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</si>
  <si>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</si>
  <si>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</si>
  <si>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</si>
  <si>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</si>
  <si>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</si>
  <si>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</si>
  <si>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</si>
  <si>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</si>
  <si>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</si>
  <si>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</si>
  <si>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</si>
  <si>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</si>
  <si>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</si>
  <si>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</si>
  <si>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</si>
  <si>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</si>
  <si>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</si>
  <si>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</si>
  <si>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</si>
  <si>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</si>
  <si>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</si>
  <si>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</si>
  <si>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</si>
  <si>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</si>
  <si>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</si>
  <si>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</si>
  <si>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</si>
  <si>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</si>
  <si>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</si>
  <si>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</si>
  <si>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</si>
  <si>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</si>
  <si>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</si>
  <si>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</si>
  <si>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</si>
  <si>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</si>
  <si>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</si>
  <si>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</si>
  <si>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</si>
  <si>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</si>
  <si>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</si>
  <si>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</si>
  <si>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</si>
  <si>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</si>
  <si>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</si>
  <si>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</si>
  <si>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</si>
  <si>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</si>
  <si>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</si>
  <si>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</si>
  <si>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</si>
  <si>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</si>
  <si>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</si>
  <si>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</si>
  <si>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</si>
  <si>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</si>
  <si>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</si>
  <si>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</si>
  <si>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</si>
  <si>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</si>
  <si>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</si>
  <si>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</si>
  <si>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</si>
  <si>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</si>
  <si>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</si>
  <si>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</si>
  <si>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</si>
  <si>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</si>
  <si>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</si>
  <si>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</si>
  <si>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</si>
  <si>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</si>
  <si>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</si>
  <si>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</si>
  <si>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</si>
  <si>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</si>
  <si>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</si>
  <si>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</si>
  <si>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</si>
  <si>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</si>
  <si>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</si>
  <si>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</si>
  <si>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</si>
  <si>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</si>
  <si>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</si>
  <si>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</si>
  <si>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</si>
  <si>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</si>
  <si>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</si>
  <si>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</si>
  <si>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</si>
  <si>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</si>
  <si>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</si>
  <si>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</si>
  <si>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</si>
  <si>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</si>
  <si>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</si>
  <si>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</si>
  <si>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</si>
  <si>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</si>
  <si>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</si>
  <si>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</si>
  <si>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</si>
  <si>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</si>
  <si>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</si>
  <si>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</si>
  <si>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</si>
  <si>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</si>
  <si>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</si>
  <si>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</si>
  <si>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</si>
  <si>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</si>
  <si>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</si>
  <si>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</si>
  <si>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</si>
  <si>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</si>
  <si>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</si>
  <si>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</si>
  <si>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</si>
  <si>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</si>
  <si>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</si>
  <si>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</si>
  <si>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</si>
  <si>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</si>
  <si>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</si>
  <si>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</si>
  <si>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</si>
  <si>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</si>
  <si>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</si>
  <si>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</si>
  <si>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</si>
  <si>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</si>
  <si>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</si>
  <si>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</si>
  <si>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</si>
  <si>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</si>
  <si>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</si>
  <si>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</si>
  <si>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</si>
  <si>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</si>
  <si>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</si>
  <si>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</si>
  <si>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</si>
  <si>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</si>
  <si>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</si>
  <si>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</si>
  <si>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</si>
  <si>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</si>
  <si>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</si>
  <si>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</si>
  <si>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</si>
  <si>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</si>
  <si>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</si>
  <si>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</si>
  <si>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</si>
  <si>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</si>
  <si>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</si>
  <si>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</si>
  <si>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</si>
  <si>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</si>
  <si>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</si>
  <si>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</si>
  <si>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</si>
  <si>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</si>
  <si>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</si>
  <si>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</si>
  <si>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</si>
  <si>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</si>
  <si>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</si>
  <si>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</si>
  <si>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</si>
  <si>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</si>
  <si>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</si>
  <si>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</si>
  <si>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</si>
  <si>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</si>
  <si>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</si>
  <si>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</si>
  <si>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</si>
  <si>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</si>
  <si>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</si>
  <si>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</si>
  <si>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</si>
  <si>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</si>
  <si>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</si>
  <si>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</si>
  <si>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</si>
  <si>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</si>
  <si>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</si>
  <si>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</si>
  <si>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</si>
  <si>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</si>
  <si>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</si>
  <si>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</si>
  <si>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</si>
  <si>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</si>
  <si>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</si>
  <si>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</si>
  <si>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</si>
  <si>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</si>
  <si>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</si>
  <si>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</si>
  <si>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</si>
  <si>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</si>
  <si>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</si>
  <si>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</si>
  <si>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</si>
  <si>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</si>
  <si>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</si>
  <si>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</si>
  <si>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</si>
  <si>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</si>
  <si>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</si>
  <si>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</si>
  <si>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</si>
  <si>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</si>
  <si>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</si>
  <si>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</si>
  <si>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</si>
  <si>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</si>
  <si>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</si>
  <si>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</si>
  <si>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</si>
  <si>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</si>
  <si>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</si>
  <si>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</si>
  <si>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</si>
  <si>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</si>
  <si>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</si>
  <si>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</si>
  <si>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</si>
  <si>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</si>
  <si>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</si>
  <si>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</si>
  <si>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</si>
  <si>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</si>
  <si>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</si>
  <si>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</si>
  <si>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</si>
  <si>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</si>
  <si>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</si>
  <si>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</si>
  <si>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</si>
  <si>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</si>
  <si>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</si>
  <si>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</si>
  <si>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</si>
  <si>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</si>
  <si>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</si>
  <si>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</si>
  <si>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</si>
  <si>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</si>
  <si>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</si>
  <si>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</si>
  <si>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</si>
  <si>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</si>
  <si>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</si>
  <si>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</si>
  <si>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</si>
  <si>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</si>
  <si>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</si>
  <si>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</si>
  <si>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</si>
  <si>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</si>
  <si>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</si>
  <si>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</si>
  <si>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</si>
  <si>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</si>
  <si>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</si>
  <si>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</si>
  <si>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</si>
  <si>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</si>
  <si>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</si>
  <si>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</si>
  <si>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</si>
  <si>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</si>
  <si>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</si>
  <si>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</si>
  <si>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</si>
  <si>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</si>
  <si>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</si>
  <si>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</si>
  <si>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</si>
  <si>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</si>
  <si>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</si>
  <si>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</si>
  <si>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</si>
  <si>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</si>
  <si>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</si>
  <si>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</si>
  <si>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</si>
  <si>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</si>
  <si>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</si>
  <si>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</si>
  <si>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</si>
  <si>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</si>
  <si>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</si>
  <si>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</si>
  <si>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</si>
  <si>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</si>
  <si>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</si>
  <si>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</si>
  <si>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</si>
  <si>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</si>
  <si>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</si>
  <si>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</si>
  <si>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</si>
  <si>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</si>
  <si>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</si>
  <si>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</si>
  <si>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</si>
  <si>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</si>
  <si>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</si>
  <si>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</si>
  <si>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</si>
  <si>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</si>
  <si>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</si>
  <si>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</si>
  <si>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</si>
  <si>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</si>
  <si>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</si>
  <si>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</si>
  <si>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</si>
  <si>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</si>
  <si>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</si>
  <si>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</si>
  <si>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</si>
  <si>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</si>
  <si>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</si>
  <si>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</si>
  <si>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</si>
  <si>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</si>
  <si>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</si>
  <si>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</si>
  <si>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</si>
  <si>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</si>
  <si>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</si>
  <si>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</si>
  <si>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</si>
  <si>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</si>
  <si>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</si>
  <si>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</si>
  <si>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</si>
  <si>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</si>
  <si>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</si>
  <si>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</si>
  <si>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</si>
  <si>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</si>
  <si>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</si>
  <si>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</si>
  <si>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</si>
  <si>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</si>
  <si>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</si>
  <si>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</si>
  <si>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</si>
  <si>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</si>
  <si>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</si>
  <si>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</si>
  <si>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</si>
  <si>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</si>
  <si>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</si>
  <si>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</si>
  <si>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</si>
  <si>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</si>
  <si>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</si>
  <si>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</si>
  <si>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</si>
  <si>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</si>
  <si>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</si>
  <si>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</si>
  <si>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</si>
  <si>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</si>
  <si>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</si>
  <si>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</si>
  <si>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</si>
  <si>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</si>
  <si>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</si>
  <si>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</si>
  <si>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</si>
  <si>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</si>
  <si>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</si>
  <si>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</si>
  <si>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</si>
  <si>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</si>
  <si>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</si>
  <si>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</si>
  <si>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</si>
  <si>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</si>
  <si>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</si>
  <si>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</si>
  <si>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</si>
  <si>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</si>
  <si>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</si>
  <si>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</si>
  <si>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</si>
  <si>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</si>
  <si>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</si>
  <si>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</si>
  <si>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</si>
  <si>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</si>
  <si>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</si>
  <si>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</si>
  <si>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</si>
  <si>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</si>
  <si>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</si>
  <si>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</si>
  <si>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</si>
  <si>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</si>
  <si>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</si>
  <si>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</si>
  <si>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</si>
  <si>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</si>
  <si>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</si>
  <si>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</si>
  <si>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</si>
  <si>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</si>
  <si>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</si>
  <si>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</si>
  <si>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</si>
  <si>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</si>
  <si>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</si>
  <si>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</si>
  <si>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</si>
  <si>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</si>
  <si>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</si>
  <si>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</si>
  <si>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</si>
  <si>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</si>
  <si>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</si>
  <si>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</si>
  <si>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</si>
  <si>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</si>
  <si>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</si>
  <si>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</si>
  <si>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</si>
  <si>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</si>
  <si>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</si>
  <si>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</si>
  <si>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</si>
  <si>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</si>
  <si>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</si>
  <si>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</si>
  <si>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</si>
  <si>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</si>
  <si>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</si>
  <si>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</si>
  <si>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</si>
  <si>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</si>
  <si>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</si>
  <si>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</si>
  <si>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</si>
  <si>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</si>
  <si>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</si>
  <si>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</si>
  <si>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</si>
  <si>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</si>
  <si>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</si>
  <si>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</si>
  <si>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</si>
  <si>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</si>
  <si>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</si>
  <si>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</si>
  <si>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</si>
  <si>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</si>
  <si>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</si>
  <si>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</si>
  <si>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</si>
  <si>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</si>
  <si>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</si>
  <si>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</si>
  <si>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</si>
  <si>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</si>
  <si>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</si>
  <si>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</si>
  <si>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</si>
  <si>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</si>
  <si>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</si>
  <si>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</si>
  <si>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</si>
  <si>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</si>
  <si>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</si>
  <si>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</si>
  <si>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</si>
  <si>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</si>
  <si>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</si>
  <si>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</si>
  <si>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</si>
  <si>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</si>
  <si>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</si>
  <si>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</si>
  <si>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</si>
  <si>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</si>
  <si>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</si>
  <si>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</si>
  <si>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</si>
  <si>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</si>
  <si>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</si>
  <si>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</si>
  <si>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</si>
  <si>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</si>
  <si>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</si>
  <si>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</si>
  <si>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</si>
  <si>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</si>
  <si>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</si>
  <si>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</si>
  <si>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</si>
  <si>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</si>
  <si>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</si>
  <si>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</si>
  <si>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</si>
  <si>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</si>
  <si>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</si>
  <si>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</si>
  <si>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</si>
  <si>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</si>
  <si>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</si>
  <si>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</si>
  <si>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</si>
  <si>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</si>
  <si>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</si>
  <si>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</si>
  <si>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</si>
  <si>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</si>
  <si>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</si>
  <si>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</si>
  <si>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</si>
  <si>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</si>
  <si>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</si>
  <si>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</si>
  <si>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</si>
  <si>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</si>
  <si>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</si>
  <si>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</si>
  <si>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</si>
  <si>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</si>
  <si>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</si>
  <si>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</si>
  <si>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</si>
  <si>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</si>
  <si>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</si>
  <si>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</si>
  <si>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</si>
  <si>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</si>
  <si>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</si>
  <si>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</si>
  <si>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</si>
  <si>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</si>
  <si>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</si>
  <si>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</si>
  <si>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</si>
  <si>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</si>
  <si>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</si>
  <si>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</si>
  <si>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</si>
  <si>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</si>
  <si>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</si>
  <si>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</si>
  <si>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</si>
  <si>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</si>
  <si>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</si>
  <si>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</si>
  <si>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</si>
  <si>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</si>
  <si>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</si>
  <si>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</si>
  <si>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</si>
  <si>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</si>
  <si>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</si>
  <si>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</si>
  <si>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</si>
  <si>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</si>
  <si>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</si>
  <si>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</si>
  <si>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</si>
  <si>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</si>
  <si>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</si>
  <si>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</si>
  <si>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</si>
  <si>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</si>
  <si>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</si>
  <si>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</si>
  <si>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</si>
  <si>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</si>
  <si>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</si>
  <si>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</si>
  <si>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</si>
  <si>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</si>
  <si>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</si>
  <si>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</si>
  <si>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</si>
  <si>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</si>
  <si>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</si>
  <si>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</si>
  <si>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</si>
  <si>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</si>
  <si>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</si>
  <si>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</si>
  <si>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</si>
  <si>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</si>
  <si>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</si>
  <si>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</si>
  <si>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</si>
  <si>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</si>
  <si>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</si>
  <si>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</si>
  <si>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</si>
  <si>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</si>
  <si>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</si>
  <si>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</si>
  <si>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</si>
  <si>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</si>
  <si>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</si>
  <si>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</si>
  <si>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</si>
  <si>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</si>
  <si>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</si>
  <si>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</si>
  <si>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</si>
  <si>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</si>
  <si>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</si>
  <si>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</si>
  <si>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</si>
  <si>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</si>
  <si>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</si>
  <si>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</si>
  <si>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</si>
  <si>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</si>
  <si>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</si>
  <si>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</si>
  <si>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</si>
  <si>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</si>
  <si>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</si>
  <si>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</si>
  <si>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</si>
  <si>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</si>
  <si>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</si>
  <si>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</si>
  <si>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</si>
  <si>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</si>
  <si>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</si>
  <si>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</si>
  <si>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</si>
  <si>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</si>
  <si>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</si>
  <si>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</si>
  <si>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</si>
  <si>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</si>
  <si>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</si>
  <si>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</si>
  <si>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</si>
  <si>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</si>
  <si>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</si>
  <si>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</si>
  <si>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</si>
  <si>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</si>
  <si>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</si>
  <si>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</si>
  <si>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</si>
  <si>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</si>
  <si>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</si>
  <si>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</si>
  <si>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</si>
  <si>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</si>
  <si>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</si>
  <si>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</si>
  <si>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</si>
  <si>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</si>
  <si>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</si>
  <si>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</si>
  <si>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</si>
  <si>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</si>
  <si>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</si>
  <si>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</si>
  <si>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</si>
  <si>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</si>
  <si>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</si>
  <si>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</si>
  <si>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</si>
  <si>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</si>
  <si>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</si>
  <si>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</si>
  <si>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</si>
  <si>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</si>
  <si>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</si>
  <si>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</si>
  <si>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</si>
  <si>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</si>
  <si>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</si>
  <si>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</si>
  <si>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</si>
  <si>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</si>
  <si>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</si>
  <si>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</si>
  <si>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</si>
  <si>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</si>
  <si>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</si>
  <si>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</si>
  <si>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</si>
  <si>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</si>
  <si>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</si>
  <si>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</si>
  <si>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</si>
  <si>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</si>
  <si>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</si>
  <si>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</si>
  <si>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</si>
  <si>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</si>
  <si>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</si>
  <si>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</si>
  <si>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</si>
  <si>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</si>
  <si>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</si>
  <si>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</si>
  <si>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</si>
  <si>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</si>
  <si>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</si>
  <si>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</si>
  <si>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</si>
  <si>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</si>
  <si>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</si>
  <si>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</si>
  <si>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</si>
  <si>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</si>
  <si>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</si>
  <si>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</si>
  <si>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</si>
  <si>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</si>
  <si>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</si>
  <si>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</si>
  <si>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</si>
  <si>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</si>
  <si>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</si>
  <si>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</si>
  <si>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</si>
  <si>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</si>
  <si>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</si>
  <si>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</si>
  <si>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</si>
  <si>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</si>
  <si>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</si>
  <si>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</si>
  <si>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</si>
  <si>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</si>
  <si>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</si>
  <si>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</si>
  <si>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</si>
  <si>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</si>
  <si>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</si>
  <si>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</si>
  <si>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</si>
  <si>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</si>
  <si>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</si>
  <si>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</si>
  <si>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</si>
  <si>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</si>
  <si>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</si>
  <si>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</si>
  <si>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</si>
  <si>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</si>
  <si>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</si>
  <si>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</si>
  <si>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</si>
  <si>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</si>
  <si>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</si>
  <si>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</si>
  <si>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</si>
  <si>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</si>
  <si>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</si>
  <si>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</si>
  <si>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</si>
  <si>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</si>
  <si>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</si>
  <si>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</si>
  <si>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</si>
  <si>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</si>
  <si>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</si>
  <si>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</si>
  <si>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</si>
  <si>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</si>
  <si>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</si>
  <si>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</si>
  <si>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</si>
  <si>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</si>
  <si>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</si>
  <si>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</si>
  <si>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</si>
  <si>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</si>
  <si>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</si>
  <si>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</si>
  <si>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</si>
  <si>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</si>
  <si>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</si>
  <si>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</si>
  <si>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</si>
  <si>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</si>
  <si>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</si>
  <si>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</si>
  <si>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</si>
  <si>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</si>
  <si>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</si>
  <si>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</si>
  <si>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</si>
  <si>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</si>
  <si>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</si>
  <si>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</si>
  <si>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</si>
  <si>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</si>
  <si>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</si>
  <si>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</si>
  <si>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</si>
  <si>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</si>
  <si>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</si>
  <si>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</si>
  <si>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</si>
  <si>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</si>
  <si>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</si>
  <si>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</si>
  <si>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</si>
  <si>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</si>
  <si>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</si>
  <si>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</si>
  <si>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</si>
  <si>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</si>
  <si>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</si>
  <si>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</si>
  <si>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</si>
  <si>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</si>
  <si>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</si>
  <si>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</si>
  <si>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</si>
  <si>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</si>
  <si>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</si>
  <si>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</si>
  <si>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</si>
  <si>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</si>
  <si>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</si>
  <si>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</si>
  <si>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</si>
  <si>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</si>
  <si>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</si>
  <si>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</si>
  <si>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</si>
  <si>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</si>
  <si>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</si>
  <si>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</si>
  <si>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</si>
  <si>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</si>
  <si>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</si>
  <si>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</si>
  <si>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</si>
  <si>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</si>
  <si>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</si>
  <si>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</si>
  <si>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</si>
  <si>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</si>
  <si>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</si>
  <si>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</si>
  <si>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</si>
  <si>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</si>
  <si>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</si>
  <si>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</si>
  <si>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</si>
  <si>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</si>
  <si>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</si>
  <si>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</si>
  <si>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</si>
  <si>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</si>
  <si>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</si>
  <si>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</si>
  <si>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</si>
  <si>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</si>
  <si>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</si>
  <si>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</si>
  <si>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</si>
  <si>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</si>
  <si>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</si>
  <si>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</si>
  <si>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</si>
  <si>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</si>
  <si>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</si>
  <si>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</si>
  <si>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</si>
  <si>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</si>
  <si>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</si>
  <si>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</si>
  <si>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</si>
  <si>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</si>
  <si>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</si>
  <si>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</si>
  <si>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</si>
  <si>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</si>
  <si>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</si>
  <si>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</si>
  <si>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</si>
  <si>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</si>
  <si>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</si>
  <si>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</si>
  <si>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</si>
  <si>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</si>
  <si>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</si>
  <si>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</si>
  <si>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</si>
  <si>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</si>
  <si>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</si>
  <si>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</si>
  <si>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</si>
  <si>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</si>
  <si>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</si>
  <si>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</si>
  <si>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</si>
  <si>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</si>
  <si>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</si>
  <si>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</si>
  <si>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</si>
  <si>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</si>
  <si>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</si>
  <si>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</si>
  <si>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</si>
  <si>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</si>
  <si>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</si>
  <si>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</si>
  <si>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</si>
  <si>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</si>
  <si>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</si>
  <si>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</si>
  <si>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</si>
  <si>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</si>
  <si>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</si>
  <si>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</si>
  <si>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</si>
  <si>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</si>
  <si>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</si>
  <si>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</si>
  <si>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</si>
  <si>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</si>
  <si>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</si>
  <si>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</si>
  <si>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</si>
  <si>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</si>
  <si>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</si>
  <si>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</si>
  <si>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</si>
  <si>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</si>
  <si>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</si>
  <si>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</si>
  <si>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</si>
  <si>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</si>
  <si>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</si>
  <si>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</si>
  <si>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</si>
  <si>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</si>
  <si>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</si>
  <si>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</si>
  <si>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</si>
  <si>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</si>
  <si>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</si>
  <si>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</si>
  <si>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</si>
  <si>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</si>
  <si>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</si>
  <si>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</si>
  <si>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</si>
  <si>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</si>
  <si>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</si>
  <si>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</si>
  <si>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</si>
  <si>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</si>
  <si>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</si>
  <si>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</si>
  <si>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</si>
  <si>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</si>
  <si>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</si>
  <si>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</si>
  <si>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</si>
  <si>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</si>
  <si>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</si>
  <si>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</si>
  <si>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</si>
  <si>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</si>
  <si>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</si>
  <si>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</si>
  <si>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</si>
  <si>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</si>
  <si>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</si>
  <si>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</si>
  <si>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</si>
  <si>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</si>
  <si>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</si>
  <si>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</si>
  <si>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</si>
  <si>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</si>
  <si>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</si>
  <si>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</si>
  <si>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</si>
  <si>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</si>
  <si>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</si>
  <si>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</si>
  <si>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</si>
  <si>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</si>
  <si>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</si>
  <si>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</si>
  <si>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</si>
  <si>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</si>
  <si>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</si>
  <si>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</si>
  <si>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</si>
  <si>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</si>
  <si>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</si>
  <si>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</si>
  <si>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</si>
  <si>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</si>
  <si>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</si>
  <si>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</si>
  <si>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</si>
  <si>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</si>
  <si>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</si>
  <si>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</si>
  <si>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</si>
  <si>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</si>
  <si>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</si>
  <si>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</si>
  <si>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</si>
  <si>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</si>
  <si>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</si>
  <si>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</si>
  <si>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</si>
  <si>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</si>
  <si>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</si>
  <si>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</si>
  <si>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</si>
  <si>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</si>
  <si>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</si>
  <si>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</si>
  <si>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</si>
  <si>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</si>
  <si>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</si>
  <si>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</si>
  <si>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</si>
  <si>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</si>
  <si>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</si>
  <si>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</si>
  <si>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</si>
  <si>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</si>
  <si>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</si>
  <si>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</si>
  <si>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</si>
  <si>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</si>
  <si>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</si>
  <si>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</si>
  <si>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</si>
  <si>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</si>
  <si>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</si>
  <si>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</si>
  <si>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</si>
  <si>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</si>
  <si>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</si>
  <si>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</si>
  <si>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</si>
  <si>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</si>
  <si>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</si>
  <si>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</si>
  <si>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</si>
  <si>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</si>
  <si>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</si>
  <si>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</si>
  <si>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</si>
  <si>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</si>
  <si>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</si>
  <si>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</si>
  <si>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</si>
  <si>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</si>
  <si>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</si>
  <si>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</si>
  <si>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</si>
  <si>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</si>
  <si>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</si>
  <si>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</si>
  <si>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</si>
  <si>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</si>
  <si>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</si>
  <si>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</si>
  <si>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</si>
  <si>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</si>
  <si>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</si>
  <si>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</si>
  <si>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</si>
  <si>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</si>
  <si>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</si>
  <si>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</si>
  <si>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</si>
  <si>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</si>
  <si>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</si>
  <si>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</si>
  <si>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</si>
  <si>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</si>
  <si>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</si>
  <si>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</si>
  <si>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</si>
  <si>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</si>
  <si>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</si>
  <si>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</si>
  <si>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</si>
  <si>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</si>
  <si>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</si>
  <si>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</si>
  <si>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</si>
  <si>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</si>
  <si>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</si>
  <si>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</si>
  <si>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</si>
  <si>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</si>
  <si>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</si>
  <si>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</si>
  <si>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</si>
  <si>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</si>
  <si>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</si>
  <si>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</si>
  <si>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</si>
  <si>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</si>
  <si>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</si>
  <si>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</si>
  <si>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</si>
  <si>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</si>
  <si>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</si>
  <si>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</si>
  <si>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</si>
  <si>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</si>
  <si>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</si>
  <si>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</si>
  <si>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</si>
  <si>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</si>
  <si>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</si>
  <si>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</si>
  <si>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</si>
  <si>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</si>
  <si>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</si>
  <si>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</si>
  <si>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</si>
  <si>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</si>
  <si>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</si>
  <si>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</si>
  <si>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</si>
  <si>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</si>
  <si>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</si>
  <si>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</si>
  <si>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</si>
  <si>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</si>
  <si>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</si>
  <si>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</si>
  <si>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</si>
  <si>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</si>
  <si>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</si>
  <si>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</si>
  <si>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</si>
  <si>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</si>
  <si>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</si>
  <si>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</si>
  <si>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</si>
  <si>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</si>
  <si>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</si>
  <si>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</si>
  <si>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</si>
  <si>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</si>
  <si>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</si>
  <si>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</si>
  <si>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</si>
  <si>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</si>
  <si>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</si>
  <si>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</si>
  <si>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</si>
  <si>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</si>
  <si>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</si>
  <si>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</si>
  <si>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</si>
  <si>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</si>
  <si>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</si>
  <si>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</si>
  <si>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</si>
  <si>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</si>
  <si>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</si>
  <si>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</si>
  <si>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</si>
  <si>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</si>
  <si>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</si>
  <si>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</si>
  <si>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</si>
  <si>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</si>
  <si>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</si>
  <si>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</si>
  <si>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</si>
  <si>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</si>
  <si>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</si>
  <si>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</si>
  <si>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</si>
  <si>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</si>
  <si>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</si>
  <si>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</si>
  <si>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</si>
  <si>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</si>
  <si>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</si>
  <si>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</si>
  <si>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</si>
  <si>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</si>
  <si>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</si>
  <si>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</si>
  <si>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</si>
  <si>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</si>
  <si>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</si>
  <si>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</si>
  <si>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</si>
  <si>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</si>
  <si>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</si>
  <si>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</si>
  <si>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</si>
  <si>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</si>
  <si>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</si>
  <si>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</si>
  <si>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</si>
  <si>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</si>
  <si>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</si>
  <si>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</si>
  <si>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</si>
  <si>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</si>
  <si>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</si>
  <si>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</si>
  <si>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</si>
  <si>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</si>
  <si>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</si>
  <si>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</si>
  <si>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</si>
  <si>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</si>
  <si>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</si>
  <si>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</si>
  <si>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</si>
  <si>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</si>
  <si>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</si>
  <si>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</si>
  <si>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</si>
  <si>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</si>
  <si>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</si>
  <si>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</si>
  <si>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</si>
  <si>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</si>
  <si>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</si>
  <si>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</si>
  <si>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</si>
  <si>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</si>
  <si>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</si>
  <si>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</si>
  <si>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</si>
  <si>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</si>
  <si>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</si>
  <si>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</si>
  <si>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</si>
  <si>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</si>
  <si>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</si>
  <si>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</si>
  <si>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</si>
  <si>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</si>
  <si>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</si>
  <si>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</si>
  <si>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</si>
  <si>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</si>
  <si>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</si>
  <si>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</si>
  <si>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</si>
  <si>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</si>
  <si>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</si>
  <si>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</si>
  <si>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</si>
  <si>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</si>
  <si>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</si>
  <si>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</si>
  <si>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</si>
  <si>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</si>
  <si>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</si>
  <si>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</si>
  <si>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</si>
  <si>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</si>
  <si>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</si>
  <si>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</si>
  <si>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</si>
  <si>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</si>
  <si>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</si>
  <si>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</si>
  <si>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</si>
  <si>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</si>
  <si>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</si>
  <si>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</si>
  <si>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</si>
  <si>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</si>
  <si>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</si>
  <si>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</si>
  <si>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</si>
  <si>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</si>
  <si>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</si>
  <si>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</si>
  <si>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</si>
  <si>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</si>
  <si>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</si>
  <si>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</si>
  <si>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</si>
  <si>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</si>
  <si>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</si>
  <si>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</si>
  <si>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</si>
  <si>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</si>
  <si>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</si>
  <si>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</si>
  <si>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</si>
  <si>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</si>
  <si>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</si>
  <si>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</si>
  <si>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</si>
  <si>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</si>
  <si>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</si>
  <si>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</si>
  <si>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</si>
  <si>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</si>
  <si>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</si>
  <si>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</si>
  <si>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</si>
  <si>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</si>
  <si>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</si>
  <si>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</si>
  <si>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</si>
  <si>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</si>
  <si>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</si>
  <si>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</si>
  <si>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</si>
  <si>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</si>
  <si>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</si>
  <si>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</si>
  <si>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</si>
  <si>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</si>
  <si>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</si>
  <si>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</si>
  <si>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</si>
  <si>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</si>
  <si>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</si>
  <si>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</si>
  <si>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</si>
  <si>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</si>
  <si>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</si>
  <si>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</si>
  <si>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</si>
  <si>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</si>
  <si>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</si>
  <si>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</si>
  <si>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</si>
  <si>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</si>
  <si>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</si>
  <si>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</si>
  <si>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</si>
  <si>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</si>
  <si>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</si>
  <si>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</si>
  <si>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</si>
  <si>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</si>
  <si>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</si>
  <si>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</si>
  <si>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</si>
  <si>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</si>
  <si>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</si>
  <si>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</si>
  <si>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</si>
  <si>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</si>
  <si>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</si>
  <si>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</si>
  <si>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</si>
  <si>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</si>
  <si>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</si>
  <si>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</si>
  <si>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</si>
  <si>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</si>
  <si>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</si>
  <si>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</si>
  <si>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</si>
  <si>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</si>
  <si>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</si>
  <si>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</si>
  <si>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</si>
  <si>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</si>
  <si>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</si>
  <si>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</si>
  <si>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</si>
  <si>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</si>
  <si>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</si>
  <si>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</si>
  <si>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</si>
  <si>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</si>
  <si>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</si>
  <si>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</si>
  <si>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</si>
  <si>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</si>
  <si>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</si>
  <si>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</si>
  <si>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</si>
  <si>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</si>
  <si>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</si>
  <si>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</si>
  <si>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</si>
  <si>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</si>
  <si>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</si>
  <si>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</si>
  <si>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</si>
  <si>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</si>
  <si>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</si>
  <si>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</si>
  <si>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</si>
  <si>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</si>
  <si>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</si>
  <si>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</si>
  <si>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</si>
  <si>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</si>
  <si>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</si>
  <si>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</si>
  <si>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</si>
  <si>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</si>
  <si>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</si>
  <si>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</si>
  <si>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</si>
  <si>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</si>
  <si>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</si>
  <si>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</si>
  <si>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</si>
  <si>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</si>
  <si>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</si>
  <si>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</si>
  <si>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</si>
  <si>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</si>
  <si>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</si>
  <si>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</si>
  <si>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</si>
  <si>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</si>
  <si>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</si>
  <si>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</si>
  <si>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</si>
  <si>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</si>
  <si>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</si>
  <si>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</si>
  <si>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</si>
  <si>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</si>
  <si>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</si>
  <si>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</si>
  <si>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</si>
  <si>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</si>
  <si>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</si>
  <si>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</si>
  <si>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</si>
  <si>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</si>
  <si>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</si>
  <si>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</si>
  <si>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</si>
  <si>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</si>
  <si>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</si>
  <si>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</si>
  <si>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</si>
  <si>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</si>
  <si>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</si>
  <si>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</si>
  <si>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</si>
  <si>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</si>
  <si>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</si>
  <si>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</si>
  <si>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</si>
  <si>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</si>
  <si>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</si>
  <si>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</si>
  <si>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</si>
  <si>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</si>
  <si>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</si>
  <si>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</si>
  <si>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</si>
  <si>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</si>
  <si>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</si>
  <si>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</si>
  <si>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</si>
  <si>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</si>
  <si>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</si>
  <si>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</si>
  <si>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</si>
  <si>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</si>
  <si>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</si>
  <si>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</si>
  <si>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</si>
  <si>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</si>
  <si>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</si>
  <si>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</si>
  <si>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</si>
  <si>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</si>
  <si>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</si>
  <si>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</si>
  <si>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</si>
  <si>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</si>
  <si>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</si>
  <si>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</si>
  <si>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</si>
  <si>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</si>
  <si>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</si>
  <si>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</si>
  <si>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</si>
  <si>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</si>
  <si>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</si>
  <si>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</si>
  <si>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</si>
  <si>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</si>
  <si>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</si>
  <si>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</si>
  <si>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</si>
  <si>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</si>
  <si>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</si>
  <si>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</si>
  <si>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</si>
  <si>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</si>
  <si>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</si>
  <si>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</si>
  <si>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</si>
  <si>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</si>
  <si>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</si>
  <si>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</si>
  <si>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</si>
  <si>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</si>
  <si>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</si>
  <si>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</si>
  <si>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</si>
  <si>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</si>
  <si>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</si>
  <si>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</si>
  <si>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</si>
  <si>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</si>
  <si>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</si>
  <si>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</si>
  <si>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</si>
  <si>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</si>
  <si>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</si>
  <si>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</si>
  <si>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</si>
  <si>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</si>
  <si>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</si>
  <si>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</si>
  <si>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</si>
  <si>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</si>
  <si>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</si>
  <si>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</si>
  <si>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</si>
  <si>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</si>
  <si>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</si>
  <si>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</si>
  <si>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</si>
  <si>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</si>
  <si>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</si>
  <si>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</si>
  <si>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</si>
  <si>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</si>
  <si>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</si>
  <si>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</si>
  <si>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</si>
  <si>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</si>
  <si>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</si>
  <si>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</si>
  <si>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</si>
  <si>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</si>
  <si>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</si>
  <si>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</si>
  <si>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</si>
  <si>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</si>
  <si>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</si>
  <si>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</si>
  <si>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</si>
  <si>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</si>
  <si>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</si>
  <si>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</si>
  <si>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</si>
  <si>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</si>
  <si>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</si>
  <si>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</si>
  <si>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</si>
  <si>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</si>
  <si>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</si>
  <si>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</si>
  <si>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</si>
  <si>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</si>
  <si>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</si>
  <si>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</si>
  <si>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</si>
  <si>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</si>
  <si>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</si>
  <si>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</si>
  <si>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</si>
  <si>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</si>
  <si>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</si>
  <si>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</si>
  <si>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</si>
  <si>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</si>
  <si>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</si>
  <si>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</si>
  <si>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</si>
  <si>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</si>
  <si>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</si>
  <si>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</si>
  <si>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</si>
  <si>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</si>
  <si>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</si>
  <si>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</si>
  <si>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</si>
  <si>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</si>
  <si>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</si>
  <si>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</si>
  <si>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</si>
  <si>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</si>
  <si>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</si>
  <si>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</si>
  <si>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</si>
  <si>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</si>
  <si>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</si>
  <si>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</si>
  <si>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</si>
  <si>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</si>
  <si>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</si>
  <si>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</si>
  <si>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</si>
  <si>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</si>
  <si>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</si>
  <si>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</si>
  <si>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</si>
  <si>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</si>
  <si>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</si>
  <si>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</si>
  <si>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</si>
  <si>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</si>
  <si>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</si>
  <si>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</si>
  <si>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</si>
  <si>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</si>
  <si>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</si>
  <si>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</si>
  <si>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</si>
  <si>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</si>
  <si>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</si>
  <si>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</si>
  <si>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</si>
  <si>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</si>
  <si>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</si>
  <si>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</si>
  <si>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</si>
  <si>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</si>
  <si>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</si>
  <si>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</si>
  <si>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</si>
  <si>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</si>
  <si>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</si>
  <si>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</si>
  <si>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</si>
  <si>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</si>
  <si>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</si>
  <si>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</si>
  <si>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</si>
  <si>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</si>
  <si>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</si>
  <si>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</si>
  <si>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</si>
  <si>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</si>
  <si>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</si>
  <si>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</si>
  <si>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</si>
  <si>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</si>
  <si>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</si>
  <si>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</si>
  <si>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</si>
  <si>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</si>
  <si>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</si>
  <si>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</si>
  <si>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</si>
  <si>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</si>
  <si>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</si>
  <si>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</si>
  <si>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</si>
  <si>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</si>
  <si>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</si>
  <si>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</si>
  <si>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</si>
  <si>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</si>
  <si>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</si>
  <si>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</si>
  <si>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</si>
  <si>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</si>
  <si>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</si>
  <si>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</si>
  <si>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</si>
  <si>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</si>
  <si>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</si>
  <si>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</si>
  <si>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</si>
  <si>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</si>
  <si>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</si>
  <si>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</si>
  <si>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</si>
  <si>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</si>
  <si>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</si>
  <si>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</si>
  <si>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</si>
  <si>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</si>
  <si>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</si>
  <si>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</si>
  <si>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</si>
  <si>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</si>
  <si>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</si>
  <si>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</si>
  <si>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</si>
  <si>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</si>
  <si>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</si>
  <si>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</si>
  <si>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</si>
  <si>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</si>
  <si>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</si>
  <si>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</si>
  <si>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</si>
  <si>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</si>
  <si>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</si>
  <si>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</si>
  <si>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</si>
  <si>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</si>
  <si>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</si>
  <si>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</si>
  <si>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</si>
  <si>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</si>
  <si>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</si>
  <si>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</si>
  <si>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</si>
  <si>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</si>
  <si>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</si>
  <si>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</si>
  <si>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</si>
  <si>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</si>
  <si>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</si>
  <si>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</si>
  <si>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</si>
  <si>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</si>
  <si>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</si>
  <si>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</si>
  <si>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</si>
  <si>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</si>
  <si>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</si>
  <si>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</si>
  <si>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</si>
  <si>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</si>
  <si>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</si>
  <si>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</si>
  <si>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</si>
  <si>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</si>
  <si>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</si>
  <si>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</si>
  <si>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</si>
  <si>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</si>
  <si>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</si>
  <si>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</si>
  <si>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</si>
  <si>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</si>
  <si>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</si>
  <si>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</si>
  <si>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</si>
  <si>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</si>
  <si>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</si>
  <si>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</si>
  <si>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</si>
  <si>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</si>
  <si>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</si>
  <si>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</si>
  <si>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</si>
  <si>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</si>
  <si>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</si>
  <si>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</si>
  <si>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</si>
  <si>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</si>
  <si>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</si>
  <si>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</si>
  <si>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</si>
  <si>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</si>
  <si>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</si>
  <si>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</si>
  <si>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</si>
  <si>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</si>
  <si>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</si>
  <si>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</si>
  <si>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</si>
  <si>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</si>
  <si>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</si>
  <si>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</si>
  <si>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</si>
  <si>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</si>
  <si>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</si>
  <si>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</si>
  <si>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</si>
  <si>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</si>
  <si>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</si>
  <si>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</si>
  <si>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</si>
  <si>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</si>
  <si>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</si>
  <si>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</si>
  <si>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</si>
  <si>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</si>
  <si>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</si>
  <si>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</si>
  <si>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</si>
  <si>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</si>
  <si>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</si>
  <si>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</si>
  <si>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</si>
  <si>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</si>
  <si>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</si>
  <si>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</si>
  <si>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</si>
  <si>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</si>
  <si>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</si>
  <si>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</si>
  <si>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</si>
  <si>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</si>
  <si>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</si>
  <si>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</si>
  <si>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</si>
  <si>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</si>
  <si>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</si>
  <si>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</si>
  <si>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</si>
  <si>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</si>
  <si>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</si>
  <si>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</si>
  <si>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</si>
  <si>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</si>
  <si>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</si>
  <si>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</si>
  <si>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</si>
  <si>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</si>
  <si>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</si>
  <si>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</si>
  <si>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</si>
  <si>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</si>
  <si>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</si>
  <si>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</si>
  <si>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</si>
  <si>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</si>
  <si>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</si>
  <si>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</si>
  <si>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</si>
  <si>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</si>
  <si>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</si>
  <si>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</si>
  <si>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</si>
  <si>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</si>
  <si>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</si>
  <si>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</si>
  <si>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</si>
  <si>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</si>
  <si>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</si>
  <si>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</si>
  <si>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</si>
  <si>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</si>
  <si>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</si>
  <si>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</si>
  <si>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</si>
  <si>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</si>
  <si>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</si>
  <si>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</si>
  <si>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</si>
  <si>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</si>
  <si>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</si>
  <si>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</si>
  <si>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</si>
  <si>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</si>
  <si>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</si>
  <si>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</si>
  <si>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</si>
  <si>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</si>
  <si>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</si>
  <si>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</si>
  <si>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</si>
  <si>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</si>
  <si>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</si>
  <si>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</si>
  <si>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</si>
  <si>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</si>
  <si>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</si>
  <si>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</si>
  <si>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</si>
  <si>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</si>
  <si>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</si>
  <si>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</si>
  <si>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</si>
  <si>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</si>
  <si>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</si>
  <si>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</si>
  <si>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</si>
  <si>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</si>
  <si>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</si>
  <si>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</si>
  <si>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</si>
  <si>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</si>
  <si>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</si>
  <si>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</si>
  <si>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</si>
  <si>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</si>
  <si>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</si>
  <si>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</si>
  <si>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</si>
  <si>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</si>
  <si>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</si>
  <si>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</si>
  <si>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</si>
  <si>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</si>
  <si>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</si>
  <si>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</si>
  <si>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</si>
  <si>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</si>
  <si>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</si>
  <si>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</si>
  <si>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</si>
  <si>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</si>
  <si>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</si>
  <si>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</si>
  <si>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</si>
  <si>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</si>
  <si>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</si>
  <si>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</si>
  <si>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</si>
  <si>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</si>
  <si>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</si>
  <si>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</si>
  <si>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</si>
  <si>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</si>
  <si>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</si>
  <si>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</si>
  <si>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</si>
  <si>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</si>
  <si>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</si>
  <si>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</si>
  <si>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</si>
  <si>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</si>
  <si>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</si>
  <si>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</si>
  <si>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</si>
  <si>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</si>
  <si>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</si>
  <si>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</si>
  <si>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</si>
  <si>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</si>
  <si>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</si>
  <si>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</si>
  <si>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</si>
  <si>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</si>
  <si>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</si>
  <si>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</si>
  <si>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</si>
  <si>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</si>
  <si>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</si>
  <si>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</si>
  <si>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</si>
  <si>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</si>
  <si>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</si>
  <si>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</si>
  <si>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</si>
  <si>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</si>
  <si>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</si>
  <si>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</si>
  <si>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</si>
  <si>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</si>
  <si>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</si>
  <si>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</si>
  <si>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</si>
  <si>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</si>
  <si>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</si>
  <si>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</si>
  <si>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</si>
  <si>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</si>
  <si>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</si>
  <si>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</si>
  <si>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</si>
  <si>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</si>
  <si>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</si>
  <si>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</si>
  <si>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</si>
  <si>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</si>
  <si>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</si>
  <si>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</si>
  <si>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</si>
  <si>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</si>
  <si>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</si>
  <si>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</si>
  <si>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</si>
  <si>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</si>
  <si>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</si>
  <si>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</si>
  <si>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</si>
  <si>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</si>
  <si>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</si>
  <si>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</si>
  <si>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</si>
  <si>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</si>
  <si>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</si>
  <si>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</si>
  <si>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</si>
  <si>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</si>
  <si>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</si>
  <si>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</si>
  <si>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</si>
  <si>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</si>
  <si>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</si>
  <si>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</si>
  <si>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</si>
  <si>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</si>
  <si>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</si>
  <si>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</si>
  <si>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</si>
  <si>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</si>
  <si>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</si>
  <si>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</si>
  <si>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</si>
  <si>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</si>
  <si>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</si>
  <si>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</si>
  <si>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</si>
  <si>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</si>
  <si>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</si>
  <si>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</si>
  <si>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</si>
  <si>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</si>
  <si>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</si>
  <si>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</si>
  <si>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</si>
  <si>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</si>
  <si>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</si>
  <si>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</si>
  <si>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</si>
  <si>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</si>
  <si>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</si>
  <si>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</si>
  <si>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</si>
  <si>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</si>
  <si>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</si>
  <si>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</si>
  <si>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</si>
  <si>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</si>
  <si>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</si>
  <si>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</si>
  <si>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</si>
  <si>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</si>
  <si>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</si>
  <si>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</si>
  <si>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</si>
  <si>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</si>
  <si>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</si>
  <si>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</si>
  <si>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</si>
  <si>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</si>
  <si>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</si>
  <si>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</si>
  <si>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</si>
  <si>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</si>
  <si>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</si>
  <si>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</si>
  <si>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</si>
  <si>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</si>
  <si>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</si>
  <si>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</si>
  <si>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</si>
  <si>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</si>
  <si>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</si>
  <si>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</si>
  <si>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</si>
  <si>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</si>
  <si>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</si>
  <si>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</si>
  <si>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</si>
  <si>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</si>
  <si>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</si>
  <si>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</si>
  <si>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</si>
  <si>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</si>
  <si>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</si>
  <si>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</si>
  <si>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</si>
  <si>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</si>
  <si>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</si>
  <si>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</si>
  <si>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</si>
  <si>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</si>
  <si>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</si>
  <si>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</si>
  <si>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</si>
  <si>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</si>
  <si>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</si>
  <si>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</si>
  <si>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</si>
  <si>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</si>
  <si>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</si>
  <si>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</si>
  <si>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</si>
  <si>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</si>
  <si>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</si>
  <si>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</si>
  <si>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</si>
  <si>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</si>
  <si>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</si>
  <si>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</si>
  <si>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</si>
  <si>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</si>
  <si>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</si>
  <si>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</si>
  <si>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</si>
  <si>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</si>
  <si>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</si>
  <si>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</si>
  <si>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</si>
  <si>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</si>
  <si>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</si>
  <si>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</si>
  <si>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</si>
  <si>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</si>
  <si>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</si>
  <si>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</si>
  <si>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</si>
  <si>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</si>
  <si>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</si>
  <si>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</si>
  <si>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</si>
  <si>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</si>
  <si>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</si>
  <si>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</si>
  <si>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</si>
  <si>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</si>
  <si>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</si>
  <si>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</si>
  <si>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</si>
  <si>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</si>
  <si>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</si>
  <si>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</si>
  <si>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</si>
  <si>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</si>
  <si>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</si>
  <si>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</si>
  <si>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</si>
  <si>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</si>
  <si>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</si>
  <si>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</si>
  <si>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</si>
  <si>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</si>
  <si>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</si>
  <si>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</si>
  <si>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</si>
  <si>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</si>
  <si>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</si>
  <si>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</si>
  <si>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</si>
  <si>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</si>
  <si>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</si>
  <si>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</si>
  <si>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</si>
  <si>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</si>
  <si>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</si>
  <si>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</si>
  <si>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</si>
  <si>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</si>
  <si>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</si>
  <si>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</si>
  <si>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</si>
  <si>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</si>
  <si>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</si>
  <si>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</si>
  <si>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</si>
  <si>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</si>
  <si>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</si>
  <si>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</si>
  <si>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</si>
  <si>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</si>
  <si>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</si>
  <si>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</si>
  <si>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</si>
  <si>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</si>
  <si>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</si>
  <si>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</si>
  <si>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</si>
  <si>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</si>
  <si>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</si>
  <si>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</si>
  <si>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</si>
  <si>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</si>
  <si>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</si>
  <si>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</si>
  <si>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</si>
  <si>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</si>
  <si>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</si>
  <si>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</si>
  <si>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</si>
  <si>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</si>
  <si>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</si>
  <si>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</si>
  <si>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</si>
  <si>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</si>
  <si>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</si>
  <si>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</si>
  <si>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</si>
  <si>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</si>
  <si>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</si>
  <si>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</si>
  <si>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</si>
  <si>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</si>
  <si>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</si>
  <si>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</si>
  <si>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</si>
  <si>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</si>
  <si>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</si>
  <si>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</si>
  <si>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</si>
  <si>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</si>
  <si>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</si>
  <si>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</si>
  <si>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</si>
  <si>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</si>
  <si>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</si>
  <si>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</si>
  <si>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</si>
  <si>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</si>
  <si>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</si>
  <si>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</si>
  <si>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</si>
  <si>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</si>
  <si>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</si>
  <si>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</si>
  <si>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</si>
  <si>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</si>
  <si>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</si>
  <si>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</si>
  <si>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</si>
  <si>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</si>
  <si>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</si>
  <si>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</si>
  <si>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</si>
  <si>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</si>
  <si>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</si>
  <si>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</si>
  <si>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</si>
  <si>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</si>
  <si>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</si>
  <si>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</si>
  <si>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</si>
  <si>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</si>
  <si>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</si>
  <si>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</si>
  <si>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</si>
  <si>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</si>
  <si>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</si>
  <si>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</si>
  <si>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</si>
  <si>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</si>
  <si>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</si>
  <si>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</si>
  <si>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</si>
  <si>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</si>
  <si>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</si>
  <si>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</si>
  <si>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</si>
  <si>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</si>
  <si>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</si>
  <si>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</si>
  <si>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</si>
  <si>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</si>
  <si>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</si>
  <si>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</si>
  <si>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</si>
  <si>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</si>
  <si>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</si>
  <si>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</si>
  <si>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</si>
  <si>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</si>
  <si>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</si>
  <si>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</si>
  <si>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</si>
  <si>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</si>
  <si>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</si>
  <si>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</si>
  <si>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</si>
  <si>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</si>
  <si>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</si>
  <si>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</si>
  <si>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</si>
  <si>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</si>
  <si>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</si>
  <si>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</si>
  <si>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</si>
  <si>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</si>
  <si>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</si>
  <si>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</si>
  <si>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</si>
  <si>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</si>
  <si>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</si>
  <si>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</si>
  <si>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</si>
  <si>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</si>
  <si>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</si>
  <si>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</si>
  <si>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</si>
  <si>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</si>
  <si>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</si>
  <si>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</si>
  <si>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</si>
  <si>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</si>
  <si>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</si>
  <si>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</si>
  <si>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</si>
  <si>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</si>
  <si>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</si>
  <si>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</si>
  <si>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</si>
  <si>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</si>
  <si>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</si>
  <si>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</si>
  <si>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</si>
  <si>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</si>
  <si>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</si>
  <si>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</si>
  <si>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</si>
  <si>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</si>
  <si>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</si>
  <si>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</si>
  <si>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</si>
  <si>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</si>
  <si>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</si>
  <si>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</si>
  <si>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</si>
  <si>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</si>
  <si>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</si>
  <si>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</si>
  <si>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</si>
  <si>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</si>
  <si>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</si>
  <si>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</si>
  <si>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</si>
  <si>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</si>
  <si>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</si>
  <si>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</si>
  <si>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</si>
  <si>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</si>
  <si>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</si>
  <si>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</si>
  <si>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</si>
  <si>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</si>
  <si>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</si>
  <si>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</si>
  <si>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</si>
  <si>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</si>
  <si>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</si>
  <si>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</si>
  <si>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</si>
  <si>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</si>
  <si>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</si>
  <si>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</si>
  <si>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</si>
  <si>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</si>
  <si>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</si>
  <si>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</si>
  <si>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</si>
  <si>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</si>
  <si>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</si>
  <si>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</si>
  <si>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</si>
  <si>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</si>
  <si>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</si>
  <si>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</si>
  <si>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</si>
  <si>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</si>
  <si>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</si>
  <si>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</si>
  <si>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</si>
  <si>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</si>
  <si>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</si>
  <si>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</si>
  <si>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</si>
  <si>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</si>
  <si>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</si>
  <si>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</si>
  <si>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</si>
  <si>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</si>
  <si>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</si>
  <si>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</si>
  <si>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</si>
  <si>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</si>
  <si>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</si>
  <si>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</si>
  <si>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</si>
  <si>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</si>
  <si>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</si>
  <si>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</si>
  <si>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</si>
  <si>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</si>
  <si>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</si>
  <si>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</si>
  <si>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</si>
  <si>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</si>
  <si>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</si>
  <si>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</si>
  <si>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</si>
  <si>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</si>
  <si>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</si>
  <si>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</si>
  <si>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</si>
  <si>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</si>
  <si>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</si>
  <si>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</si>
  <si>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</si>
  <si>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</si>
  <si>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</si>
  <si>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</si>
  <si>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</si>
  <si>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</si>
  <si>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</si>
  <si>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</si>
  <si>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</si>
  <si>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</si>
  <si>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</si>
  <si>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</si>
  <si>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</si>
  <si>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</si>
  <si>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</si>
  <si>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</si>
  <si>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</si>
  <si>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</si>
  <si>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</si>
  <si>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</si>
  <si>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</si>
  <si>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</si>
  <si>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</si>
  <si>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</si>
  <si>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</si>
  <si>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</si>
  <si>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</si>
  <si>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</si>
  <si>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</si>
  <si>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</si>
  <si>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</si>
  <si>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</si>
  <si>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</si>
  <si>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</si>
  <si>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</si>
  <si>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</si>
  <si>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</si>
  <si>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</si>
  <si>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</si>
  <si>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</si>
  <si>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</si>
  <si>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</si>
  <si>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</si>
  <si>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</si>
  <si>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</si>
  <si>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</si>
  <si>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</si>
  <si>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</si>
  <si>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</si>
  <si>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</si>
  <si>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</si>
  <si>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</si>
  <si>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</si>
  <si>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</si>
  <si>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</si>
  <si>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</si>
  <si>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</si>
  <si>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</si>
  <si>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</si>
  <si>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</si>
  <si>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</si>
  <si>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</si>
  <si>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</si>
  <si>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</si>
  <si>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</si>
  <si>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</si>
  <si>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</si>
  <si>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</si>
  <si>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</si>
  <si>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</si>
  <si>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</si>
  <si>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</si>
  <si>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</si>
  <si>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</si>
  <si>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</si>
  <si>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</si>
  <si>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</si>
  <si>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</si>
  <si>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</si>
  <si>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</si>
  <si>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</si>
  <si>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</si>
  <si>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</si>
  <si>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</si>
  <si>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</si>
  <si>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</si>
  <si>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</si>
  <si>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</si>
  <si>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</si>
  <si>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</si>
  <si>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</si>
  <si>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</si>
  <si>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</si>
  <si>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</si>
  <si>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</si>
  <si>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</si>
  <si>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</si>
  <si>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</si>
  <si>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</si>
  <si>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</si>
  <si>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</si>
  <si>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</si>
  <si>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</si>
  <si>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</si>
  <si>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</si>
  <si>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</si>
  <si>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</si>
  <si>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</si>
  <si>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</si>
  <si>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</si>
  <si>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</si>
  <si>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</si>
  <si>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</si>
  <si>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</si>
  <si>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</si>
  <si>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</si>
  <si>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</si>
  <si>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</si>
  <si>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</si>
  <si>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</si>
  <si>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</si>
  <si>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</si>
  <si>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</si>
  <si>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</si>
  <si>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</si>
  <si>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</si>
  <si>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</si>
  <si>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</si>
  <si>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</si>
  <si>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</si>
  <si>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</si>
  <si>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</si>
  <si>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</si>
  <si>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</si>
  <si>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</si>
  <si>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</si>
  <si>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</si>
  <si>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</si>
  <si>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</si>
  <si>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</si>
  <si>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</si>
  <si>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</si>
  <si>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</si>
  <si>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</si>
  <si>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</si>
  <si>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</si>
  <si>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</si>
  <si>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</si>
  <si>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</si>
  <si>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</si>
  <si>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</si>
  <si>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</si>
  <si>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</si>
  <si>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</si>
  <si>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</si>
  <si>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</si>
  <si>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</si>
  <si>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</si>
  <si>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</si>
  <si>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</si>
  <si>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</si>
  <si>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</si>
  <si>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</si>
  <si>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</si>
  <si>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</si>
  <si>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</si>
  <si>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</si>
  <si>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</si>
  <si>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</si>
  <si>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</si>
  <si>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</si>
  <si>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</si>
  <si>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</si>
  <si>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</si>
  <si>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</si>
  <si>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</si>
  <si>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</si>
  <si>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</si>
  <si>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</si>
  <si>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</si>
  <si>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</si>
  <si>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</si>
  <si>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</si>
  <si>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</si>
  <si>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</si>
  <si>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</si>
  <si>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</si>
  <si>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</si>
  <si>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</si>
  <si>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</si>
  <si>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</si>
  <si>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</si>
  <si>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</si>
  <si>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</si>
  <si>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</si>
  <si>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</si>
  <si>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</si>
  <si>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</si>
  <si>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</si>
  <si>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</si>
  <si>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</si>
  <si>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</si>
  <si>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</si>
  <si>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</si>
  <si>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</si>
  <si>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</si>
  <si>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</si>
  <si>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</si>
  <si>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</si>
  <si>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</si>
  <si>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</si>
  <si>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</si>
  <si>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</si>
  <si>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</si>
  <si>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</si>
  <si>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</si>
  <si>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</si>
  <si>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</si>
  <si>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</si>
  <si>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</si>
  <si>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</si>
  <si>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</si>
  <si>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</si>
  <si>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</si>
  <si>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</si>
  <si>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</si>
  <si>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</si>
  <si>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</si>
  <si>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</si>
  <si>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</si>
  <si>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</si>
  <si>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</si>
  <si>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</si>
  <si>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</si>
  <si>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</si>
  <si>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</si>
  <si>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</si>
  <si>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</si>
  <si>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</si>
  <si>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</si>
  <si>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</si>
  <si>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</si>
  <si>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</si>
  <si>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</si>
  <si>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</si>
  <si>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</si>
  <si>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</si>
  <si>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</si>
  <si>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</si>
  <si>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</si>
  <si>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</si>
  <si>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</si>
  <si>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</si>
  <si>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</si>
  <si>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</si>
  <si>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</si>
  <si>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</si>
  <si>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</si>
  <si>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</si>
  <si>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</si>
  <si>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</si>
  <si>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</si>
  <si>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</si>
  <si>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</si>
  <si>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</si>
  <si>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</si>
  <si>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</si>
  <si>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</si>
  <si>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</si>
  <si>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</si>
  <si>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</si>
  <si>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</si>
  <si>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</si>
  <si>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</si>
  <si>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</si>
  <si>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</si>
  <si>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</si>
  <si>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</si>
  <si>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</si>
  <si>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</si>
  <si>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</si>
  <si>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</si>
  <si>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</si>
  <si>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</si>
  <si>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</si>
  <si>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</si>
  <si>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</si>
  <si>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</si>
  <si>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</si>
  <si>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</si>
  <si>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</si>
  <si>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</si>
  <si>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</si>
  <si>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</si>
  <si>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</si>
  <si>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</si>
  <si>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</si>
  <si>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</si>
  <si>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</si>
  <si>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</si>
  <si>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</si>
  <si>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</si>
  <si>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</si>
  <si>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</si>
  <si>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</si>
  <si>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</si>
  <si>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</si>
  <si>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</si>
  <si>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</si>
  <si>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</si>
  <si>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</si>
  <si>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</si>
  <si>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</si>
  <si>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</si>
  <si>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</si>
  <si>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</si>
  <si>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</si>
  <si>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</si>
  <si>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</si>
  <si>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</si>
  <si>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</si>
  <si>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</si>
  <si>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</si>
  <si>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</si>
  <si>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</si>
  <si>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</si>
  <si>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</si>
  <si>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</si>
  <si>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</si>
  <si>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</si>
  <si>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</si>
  <si>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</si>
  <si>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</si>
  <si>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</si>
  <si>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</si>
  <si>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</si>
  <si>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</si>
  <si>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</si>
  <si>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</si>
  <si>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</si>
  <si>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</si>
  <si>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</si>
  <si>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</si>
  <si>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</si>
  <si>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</si>
  <si>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</si>
  <si>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</si>
  <si>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</si>
  <si>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</si>
  <si>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</si>
  <si>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</si>
  <si>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</si>
  <si>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</si>
  <si>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</si>
  <si>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</si>
  <si>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</si>
  <si>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</si>
  <si>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</si>
  <si>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</si>
  <si>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</si>
  <si>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</si>
  <si>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</si>
  <si>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</si>
  <si>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</si>
  <si>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</si>
  <si>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</si>
  <si>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</si>
  <si>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</si>
  <si>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</si>
  <si>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</si>
  <si>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</si>
  <si>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</si>
  <si>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</si>
  <si>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</si>
  <si>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</si>
  <si>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</si>
  <si>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</si>
  <si>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</si>
  <si>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</si>
  <si>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</si>
  <si>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</si>
  <si>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</si>
  <si>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</si>
  <si>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</si>
  <si>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</si>
  <si>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</si>
  <si>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</si>
  <si>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</si>
  <si>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</si>
  <si>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</si>
  <si>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</si>
  <si>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</si>
  <si>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</si>
  <si>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</si>
  <si>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</si>
  <si>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</si>
  <si>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</si>
  <si>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</si>
  <si>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</si>
  <si>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</si>
  <si>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</si>
  <si>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</si>
  <si>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</si>
  <si>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</si>
  <si>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</si>
  <si>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</si>
  <si>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</si>
  <si>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</si>
  <si>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</si>
  <si>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</si>
  <si>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</si>
  <si>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</si>
  <si>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</si>
  <si>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</si>
  <si>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</si>
  <si>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</si>
  <si>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</si>
  <si>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</si>
  <si>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</si>
  <si>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</si>
  <si>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</si>
  <si>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</si>
  <si>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</si>
  <si>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</si>
  <si>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</si>
  <si>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</si>
  <si>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</si>
  <si>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</si>
  <si>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</si>
  <si>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</si>
  <si>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</si>
  <si>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</si>
  <si>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</si>
  <si>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</si>
  <si>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</si>
  <si>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</si>
  <si>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</si>
  <si>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</si>
  <si>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</si>
  <si>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</si>
  <si>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</si>
  <si>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</si>
  <si>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</si>
  <si>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</si>
  <si>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</si>
  <si>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</si>
  <si>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</si>
  <si>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</si>
  <si>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</si>
  <si>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</si>
  <si>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</si>
  <si>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</si>
  <si>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</si>
  <si>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</si>
  <si>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</si>
  <si>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</si>
  <si>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</si>
  <si>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</si>
  <si>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</si>
  <si>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</si>
  <si>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</si>
  <si>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</si>
  <si>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</si>
  <si>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</si>
  <si>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</si>
  <si>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</si>
  <si>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</si>
  <si>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</si>
  <si>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</si>
  <si>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</si>
  <si>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</si>
  <si>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</si>
  <si>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</si>
  <si>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</si>
  <si>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</si>
  <si>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</si>
  <si>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</si>
  <si>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</si>
  <si>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</si>
  <si>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</si>
  <si>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</si>
  <si>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</si>
  <si>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</si>
  <si>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</si>
  <si>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</si>
  <si>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</si>
  <si>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</si>
  <si>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</si>
  <si>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</si>
  <si>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</si>
  <si>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</si>
  <si>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</si>
  <si>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</si>
  <si>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</si>
  <si>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</si>
  <si>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</si>
  <si>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</si>
  <si>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</si>
  <si>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</si>
  <si>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</si>
  <si>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</si>
  <si>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</si>
  <si>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</si>
  <si>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</si>
  <si>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</si>
  <si>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</si>
  <si>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</si>
  <si>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</si>
  <si>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</si>
  <si>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</si>
  <si>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</si>
  <si>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</si>
  <si>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</si>
  <si>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</si>
  <si>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</si>
  <si>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</si>
  <si>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</si>
  <si>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</si>
  <si>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</si>
  <si>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</si>
  <si>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</si>
  <si>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</si>
  <si>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</si>
  <si>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</si>
  <si>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</si>
  <si>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</si>
  <si>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</si>
  <si>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</si>
  <si>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</si>
  <si>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</si>
  <si>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</si>
  <si>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</si>
  <si>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</si>
  <si>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</si>
  <si>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</si>
  <si>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</si>
  <si>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</si>
  <si>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</si>
  <si>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</si>
  <si>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</si>
  <si>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</si>
  <si>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</si>
  <si>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</si>
  <si>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</si>
  <si>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</si>
  <si>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</si>
  <si>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</si>
  <si>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</si>
  <si>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</si>
  <si>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</si>
  <si>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</si>
  <si>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</si>
  <si>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</si>
  <si>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</si>
  <si>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</si>
  <si>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</si>
  <si>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</si>
  <si>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</si>
  <si>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</si>
  <si>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</si>
  <si>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</si>
  <si>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</si>
  <si>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</si>
  <si>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</si>
  <si>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</si>
  <si>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</si>
  <si>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</si>
  <si>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</si>
  <si>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</si>
  <si>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</si>
  <si>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</si>
  <si>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</si>
  <si>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</si>
  <si>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</si>
  <si>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</si>
  <si>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</si>
  <si>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</si>
  <si>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</si>
  <si>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</si>
  <si>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</si>
  <si>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</si>
  <si>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</si>
  <si>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</si>
  <si>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</si>
  <si>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</si>
  <si>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</si>
  <si>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</si>
  <si>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</si>
  <si>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</si>
  <si>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</si>
  <si>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</si>
  <si>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</si>
  <si>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</si>
  <si>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</si>
  <si>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</si>
  <si>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</si>
  <si>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</si>
  <si>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</si>
  <si>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</si>
  <si>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</si>
  <si>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</si>
  <si>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</si>
  <si>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</si>
  <si>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</si>
  <si>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</si>
  <si>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</si>
  <si>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</si>
  <si>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</si>
  <si>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</si>
  <si>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</si>
  <si>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</si>
  <si>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</si>
  <si>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</si>
  <si>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</si>
  <si>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</si>
  <si>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</si>
  <si>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</si>
  <si>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</si>
  <si>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</si>
  <si>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</si>
  <si>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</si>
  <si>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</si>
  <si>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</si>
  <si>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</si>
  <si>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</si>
  <si>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</si>
  <si>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</si>
  <si>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</si>
  <si>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</si>
  <si>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</si>
  <si>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</si>
  <si>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</si>
  <si>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</si>
  <si>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</si>
  <si>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</si>
  <si>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</si>
  <si>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</si>
  <si>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</si>
  <si>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</si>
  <si>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</si>
  <si>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</si>
  <si>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</si>
  <si>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</si>
  <si>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</si>
  <si>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</si>
  <si>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</si>
  <si>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</si>
  <si>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</si>
  <si>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</si>
  <si>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</si>
  <si>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</si>
  <si>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</si>
  <si>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</si>
  <si>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</si>
  <si>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</si>
  <si>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</si>
  <si>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</si>
  <si>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</si>
  <si>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</si>
  <si>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</si>
  <si>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</si>
  <si>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</si>
  <si>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</si>
  <si>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</si>
  <si>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</si>
  <si>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</si>
  <si>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</si>
  <si>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</si>
  <si>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</si>
  <si>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</si>
  <si>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</si>
  <si>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</si>
  <si>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</si>
  <si>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</si>
  <si>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</si>
  <si>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</si>
  <si>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</si>
  <si>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</si>
  <si>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</si>
  <si>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</si>
  <si>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</si>
  <si>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</si>
  <si>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</si>
  <si>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</si>
  <si>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</si>
  <si>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</si>
  <si>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</si>
  <si>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</si>
  <si>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</si>
  <si>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</si>
  <si>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</si>
  <si>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</si>
  <si>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</si>
  <si>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</si>
  <si>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</si>
  <si>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</si>
  <si>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</si>
  <si>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</si>
  <si>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</si>
  <si>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</si>
  <si>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</si>
  <si>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</si>
  <si>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</si>
  <si>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</si>
  <si>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</si>
  <si>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</si>
  <si>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</si>
  <si>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</si>
  <si>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</si>
  <si>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</si>
  <si>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</si>
  <si>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</si>
  <si>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</si>
  <si>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</si>
  <si>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</si>
  <si>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</si>
  <si>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</si>
  <si>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</si>
  <si>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</si>
  <si>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</si>
  <si>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</si>
  <si>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</si>
  <si>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</si>
  <si>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</si>
  <si>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</si>
  <si>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</si>
  <si>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</si>
  <si>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</si>
  <si>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</si>
  <si>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</si>
  <si>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</si>
  <si>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</si>
  <si>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</si>
  <si>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</si>
  <si>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</si>
  <si>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</si>
  <si>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</si>
  <si>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</si>
  <si>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</si>
  <si>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</si>
  <si>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</si>
  <si>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</si>
  <si>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</si>
  <si>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</si>
  <si>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</si>
  <si>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</si>
  <si>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</si>
  <si>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</si>
  <si>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</si>
  <si>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</si>
  <si>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</si>
  <si>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</si>
  <si>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</si>
  <si>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</si>
  <si>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</si>
  <si>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</si>
  <si>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</si>
  <si>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</si>
  <si>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</si>
  <si>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</si>
  <si>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</si>
  <si>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</si>
  <si>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</si>
  <si>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</si>
  <si>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</si>
  <si>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</si>
  <si>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</si>
  <si>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</si>
  <si>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</si>
  <si>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</si>
  <si>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</si>
  <si>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</si>
  <si>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</si>
  <si>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</si>
  <si>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</si>
  <si>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</si>
  <si>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</si>
  <si>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</si>
  <si>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</si>
  <si>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</si>
  <si>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</si>
  <si>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</si>
  <si>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</si>
  <si>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</si>
  <si>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</si>
  <si>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</si>
  <si>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</si>
  <si>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</si>
  <si>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</si>
  <si>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</si>
  <si>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</si>
  <si>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</si>
  <si>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</si>
  <si>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</si>
  <si>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</si>
  <si>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</si>
  <si>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</si>
  <si>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</si>
  <si>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</si>
  <si>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</si>
  <si>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</si>
  <si>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</si>
  <si>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</si>
  <si>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</si>
  <si>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</si>
  <si>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</si>
  <si>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</si>
  <si>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</si>
  <si>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</si>
  <si>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</si>
  <si>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</si>
  <si>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</si>
  <si>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</si>
  <si>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</si>
  <si>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</si>
  <si>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</si>
  <si>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</si>
  <si>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</si>
  <si>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</si>
  <si>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</si>
  <si>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</si>
  <si>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</si>
  <si>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</si>
  <si>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</si>
  <si>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</si>
  <si>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</si>
  <si>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</si>
  <si>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</si>
  <si>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</si>
  <si>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</si>
  <si>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</si>
  <si>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</si>
  <si>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</si>
  <si>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</si>
  <si>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</si>
  <si>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</si>
  <si>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</si>
  <si>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</si>
  <si>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</si>
  <si>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</si>
  <si>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</si>
  <si>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</si>
  <si>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</si>
  <si>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</si>
  <si>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</si>
  <si>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</si>
  <si>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</si>
  <si>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</si>
  <si>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</si>
  <si>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</si>
  <si>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</si>
  <si>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</si>
  <si>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</si>
  <si>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</si>
  <si>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</si>
  <si>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</si>
  <si>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</si>
  <si>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</si>
  <si>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</si>
  <si>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</si>
  <si>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</si>
  <si>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</si>
  <si>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</si>
  <si>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</si>
  <si>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</si>
  <si>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</si>
  <si>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</si>
  <si>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</si>
  <si>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</si>
  <si>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</si>
  <si>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</si>
  <si>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</si>
  <si>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</si>
  <si>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</si>
  <si>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</si>
  <si>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</si>
  <si>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</si>
  <si>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</si>
  <si>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</si>
  <si>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</si>
  <si>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</si>
  <si>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</si>
  <si>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</si>
  <si>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</si>
  <si>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</si>
  <si>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</si>
  <si>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</si>
  <si>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</si>
  <si>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</si>
  <si>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</si>
  <si>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</si>
  <si>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</si>
  <si>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</si>
  <si>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</si>
  <si>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</si>
  <si>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</si>
  <si>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</si>
  <si>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</si>
  <si>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</si>
  <si>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</si>
  <si>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</si>
  <si>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</si>
  <si>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</si>
  <si>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</si>
  <si>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</si>
  <si>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</si>
  <si>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</si>
  <si>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</si>
  <si>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</si>
  <si>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</si>
  <si>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</si>
  <si>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</si>
  <si>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</si>
  <si>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</si>
  <si>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</si>
  <si>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</si>
  <si>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</si>
  <si>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</si>
  <si>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</si>
  <si>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</si>
  <si>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</si>
  <si>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</si>
  <si>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</si>
  <si>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</si>
  <si>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</si>
  <si>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</si>
  <si>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</si>
  <si>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</si>
  <si>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</si>
  <si>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</si>
  <si>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</si>
  <si>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</si>
  <si>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</si>
  <si>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</si>
  <si>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</si>
  <si>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</si>
  <si>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</si>
  <si>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</si>
  <si>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</si>
  <si>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</si>
  <si>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</si>
  <si>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</si>
  <si>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</si>
  <si>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</si>
  <si>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</si>
  <si>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</si>
  <si>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</si>
  <si>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</si>
  <si>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</si>
  <si>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</si>
  <si>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</si>
  <si>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</si>
  <si>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</si>
  <si>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</si>
  <si>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</si>
  <si>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</si>
  <si>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</si>
  <si>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</si>
  <si>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</si>
  <si>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</si>
  <si>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</si>
  <si>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</si>
  <si>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</si>
  <si>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</si>
  <si>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</si>
  <si>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</si>
  <si>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</si>
  <si>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</si>
  <si>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</si>
  <si>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</si>
  <si>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</si>
  <si>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</si>
  <si>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</si>
  <si>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</si>
  <si>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</si>
  <si>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</si>
  <si>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</si>
  <si>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</si>
  <si>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</si>
  <si>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</si>
  <si>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</si>
  <si>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</si>
  <si>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</si>
  <si>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</si>
  <si>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</si>
  <si>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</si>
  <si>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</si>
  <si>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</si>
  <si>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</si>
  <si>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</si>
  <si>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</si>
  <si>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</si>
  <si>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</si>
  <si>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</si>
  <si>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</si>
  <si>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</si>
  <si>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</si>
  <si>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</si>
  <si>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</si>
  <si>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</si>
  <si>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</si>
  <si>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</si>
  <si>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</si>
  <si>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</si>
  <si>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</si>
  <si>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</si>
  <si>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</si>
  <si>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</si>
  <si>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</si>
  <si>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</si>
  <si>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</si>
  <si>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</si>
  <si>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</si>
  <si>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</si>
  <si>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</si>
  <si>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</si>
  <si>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</si>
  <si>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</si>
  <si>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</si>
  <si>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</si>
  <si>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</si>
  <si>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</si>
  <si>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</si>
  <si>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</si>
  <si>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</si>
  <si>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</si>
  <si>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</si>
  <si>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</si>
  <si>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</si>
  <si>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</si>
  <si>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</si>
  <si>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</si>
  <si>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</si>
  <si>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</si>
  <si>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</si>
  <si>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</si>
  <si>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</si>
  <si>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</si>
  <si>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</si>
  <si>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</si>
  <si>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</si>
  <si>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</si>
  <si>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</si>
  <si>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</si>
  <si>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</si>
  <si>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</si>
  <si>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</si>
  <si>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</si>
  <si>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</si>
  <si>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</si>
  <si>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</si>
  <si>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</si>
  <si>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</si>
  <si>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</si>
  <si>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</si>
  <si>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</si>
  <si>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</si>
  <si>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</si>
  <si>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</si>
  <si>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</si>
  <si>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</si>
  <si>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</si>
  <si>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</si>
  <si>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</si>
  <si>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</si>
  <si>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</si>
  <si>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</si>
  <si>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</si>
  <si>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</si>
  <si>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</si>
  <si>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</si>
  <si>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</si>
  <si>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</si>
  <si>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</si>
  <si>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</si>
  <si>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</si>
  <si>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</si>
  <si>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</si>
  <si>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</si>
  <si>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</si>
  <si>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</si>
  <si>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</si>
  <si>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</si>
  <si>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</si>
  <si>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</si>
  <si>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</si>
  <si>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</si>
  <si>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</si>
  <si>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</si>
  <si>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</si>
  <si>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</si>
  <si>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</si>
  <si>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</si>
  <si>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</si>
  <si>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</si>
  <si>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</si>
  <si>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</si>
  <si>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</si>
  <si>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</si>
  <si>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</si>
  <si>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</si>
  <si>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</si>
  <si>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</si>
  <si>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</si>
  <si>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</si>
  <si>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</si>
  <si>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</si>
  <si>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</si>
  <si>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</si>
  <si>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</si>
  <si>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</si>
  <si>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</si>
  <si>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</si>
  <si>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</si>
  <si>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</si>
  <si>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</si>
  <si>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</si>
  <si>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</si>
  <si>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</si>
  <si>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</si>
  <si>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</si>
  <si>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</si>
  <si>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</si>
  <si>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</si>
  <si>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</si>
  <si>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</si>
  <si>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</si>
  <si>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</si>
  <si>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</si>
  <si>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</si>
  <si>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</si>
  <si>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</si>
  <si>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</si>
  <si>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</si>
  <si>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</si>
  <si>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</si>
  <si>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</si>
  <si>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</si>
  <si>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</si>
  <si>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</si>
  <si>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</si>
  <si>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</si>
  <si>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</si>
  <si>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</si>
  <si>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</si>
  <si>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</si>
  <si>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</si>
  <si>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</si>
  <si>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</si>
  <si>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</si>
  <si>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</si>
  <si>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</si>
  <si>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</si>
  <si>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</si>
  <si>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</si>
  <si>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</si>
  <si>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</si>
  <si>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</si>
  <si>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</si>
  <si>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</si>
  <si>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</si>
  <si>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</si>
  <si>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</si>
  <si>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</si>
  <si>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</si>
  <si>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</si>
  <si>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</si>
  <si>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</si>
  <si>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</si>
  <si>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</si>
  <si>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</si>
  <si>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</si>
  <si>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</si>
  <si>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</si>
  <si>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</si>
  <si>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</si>
  <si>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</si>
  <si>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</si>
  <si>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</si>
  <si>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</si>
  <si>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</si>
  <si>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</si>
  <si>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</si>
  <si>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</si>
  <si>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</si>
  <si>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</si>
  <si>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</si>
  <si>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</si>
  <si>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</si>
  <si>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</si>
  <si>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</si>
  <si>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</si>
  <si>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</si>
  <si>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</si>
  <si>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</si>
  <si>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</si>
  <si>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</si>
  <si>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</si>
  <si>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</si>
  <si>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</si>
  <si>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</si>
  <si>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</si>
  <si>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</si>
  <si>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</si>
  <si>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</si>
  <si>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</si>
  <si>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</si>
  <si>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</si>
  <si>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</si>
  <si>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</si>
  <si>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</si>
  <si>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</si>
  <si>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</si>
  <si>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</si>
  <si>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</si>
  <si>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</si>
  <si>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</si>
  <si>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</si>
  <si>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</si>
  <si>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</si>
  <si>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</si>
  <si>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</si>
  <si>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</si>
  <si>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</si>
  <si>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</si>
  <si>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</si>
  <si>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</si>
  <si>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</si>
  <si>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</si>
  <si>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</si>
  <si>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</si>
  <si>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</si>
  <si>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</si>
  <si>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</si>
  <si>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</si>
  <si>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</si>
  <si>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</si>
  <si>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</si>
  <si>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</si>
  <si>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</si>
  <si>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</si>
  <si>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</si>
  <si>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</si>
  <si>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</si>
  <si>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</si>
  <si>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</si>
  <si>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</si>
  <si>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</si>
  <si>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</si>
  <si>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</si>
  <si>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</si>
  <si>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</si>
  <si>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</si>
  <si>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</si>
  <si>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</si>
  <si>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</si>
  <si>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</si>
  <si>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</si>
  <si>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</si>
  <si>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</si>
  <si>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</si>
  <si>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</si>
  <si>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</si>
  <si>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</si>
  <si>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</si>
  <si>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</si>
  <si>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</si>
  <si>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</si>
  <si>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</si>
  <si>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</si>
  <si>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</si>
  <si>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</si>
  <si>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</si>
  <si>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</si>
  <si>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</si>
  <si>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</si>
  <si>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</si>
  <si>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</si>
  <si>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</si>
  <si>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</si>
  <si>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</si>
  <si>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</si>
  <si>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</si>
  <si>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</si>
  <si>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</si>
  <si>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</si>
  <si>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</si>
  <si>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</si>
  <si>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</si>
  <si>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</si>
  <si>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</si>
  <si>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</si>
  <si>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</si>
  <si>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</si>
  <si>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</si>
  <si>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</si>
  <si>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</si>
  <si>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</si>
  <si>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</si>
  <si>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</si>
  <si>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</si>
  <si>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</si>
  <si>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</si>
  <si>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</si>
  <si>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</si>
  <si>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</si>
  <si>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</si>
  <si>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</si>
  <si>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</si>
  <si>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</si>
  <si>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</si>
  <si>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</si>
  <si>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</si>
  <si>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</si>
  <si>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</si>
  <si>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</si>
  <si>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</si>
  <si>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</si>
  <si>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</si>
  <si>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</si>
  <si>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</si>
  <si>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</si>
  <si>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</si>
  <si>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</si>
  <si>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</si>
  <si>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</si>
  <si>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</si>
  <si>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</si>
  <si>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</si>
  <si>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</si>
  <si>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</si>
  <si>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</si>
  <si>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</si>
  <si>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</si>
  <si>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</si>
  <si>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</si>
  <si>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</si>
  <si>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</si>
  <si>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</si>
  <si>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</si>
  <si>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</si>
  <si>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</si>
  <si>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</si>
  <si>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</si>
  <si>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</si>
  <si>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</si>
  <si>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</si>
  <si>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</si>
  <si>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</si>
  <si>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</si>
  <si>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</si>
  <si>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</si>
  <si>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</si>
  <si>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</si>
  <si>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</si>
  <si>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</si>
  <si>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</si>
  <si>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</si>
  <si>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</si>
  <si>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</si>
  <si>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</si>
  <si>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</si>
  <si>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</si>
  <si>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</si>
  <si>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</si>
  <si>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</si>
  <si>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</si>
  <si>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</si>
  <si>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</si>
  <si>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</si>
  <si>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</si>
  <si>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</si>
  <si>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</si>
  <si>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</si>
  <si>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</si>
  <si>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</si>
  <si>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</si>
  <si>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</si>
  <si>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</si>
  <si>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</si>
  <si>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</si>
  <si>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</si>
  <si>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</si>
  <si>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</si>
  <si>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</si>
  <si>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</si>
  <si>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</si>
  <si>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</si>
  <si>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</si>
  <si>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</si>
  <si>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</si>
  <si>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</si>
  <si>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</si>
  <si>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</si>
  <si>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</si>
  <si>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</si>
  <si>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</si>
  <si>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</si>
  <si>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</si>
  <si>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</si>
  <si>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</si>
  <si>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</si>
  <si>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</si>
  <si>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</si>
  <si>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</si>
  <si>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</si>
  <si>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</si>
  <si>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</si>
  <si>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</si>
  <si>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</si>
  <si>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</si>
  <si>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</si>
  <si>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</si>
  <si>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</si>
  <si>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</si>
  <si>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</si>
  <si>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</si>
  <si>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</si>
  <si>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</si>
  <si>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</si>
  <si>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</si>
  <si>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</si>
  <si>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</si>
  <si>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</si>
  <si>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</si>
  <si>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</si>
  <si>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</si>
  <si>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</si>
  <si>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</si>
  <si>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</si>
  <si>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</si>
  <si>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</si>
  <si>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</si>
  <si>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</si>
  <si>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</si>
  <si>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</si>
  <si>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</si>
  <si>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</si>
  <si>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</si>
  <si>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</si>
  <si>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</si>
  <si>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</si>
  <si>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</si>
  <si>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</si>
  <si>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</si>
  <si>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</si>
  <si>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</si>
  <si>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</si>
  <si>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</si>
  <si>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</si>
  <si>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</si>
  <si>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</si>
  <si>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</si>
  <si>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</si>
  <si>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</si>
  <si>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</si>
  <si>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</si>
  <si>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</si>
  <si>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</si>
  <si>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</si>
  <si>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</si>
  <si>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</si>
  <si>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</si>
  <si>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</si>
  <si>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</si>
  <si>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</si>
  <si>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</si>
  <si>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</si>
  <si>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</si>
  <si>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</si>
  <si>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</si>
  <si>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</si>
  <si>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</si>
  <si>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</si>
  <si>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</si>
  <si>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</si>
  <si>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</si>
  <si>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</si>
  <si>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</si>
  <si>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</si>
  <si>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</si>
  <si>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</si>
  <si>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</si>
  <si>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</si>
  <si>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</si>
  <si>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</si>
  <si>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</si>
  <si>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</si>
  <si>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</si>
  <si>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</si>
  <si>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</si>
  <si>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</si>
  <si>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</si>
  <si>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</si>
  <si>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</si>
  <si>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</si>
  <si>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</si>
  <si>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</si>
  <si>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</si>
  <si>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</si>
  <si>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</si>
  <si>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</si>
  <si>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</si>
  <si>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</si>
  <si>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</si>
  <si>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</si>
  <si>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</si>
  <si>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</si>
  <si>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</si>
  <si>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</si>
  <si>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</si>
  <si>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</si>
  <si>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</si>
  <si>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</si>
  <si>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</si>
  <si>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</si>
  <si>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</si>
  <si>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</si>
  <si>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</si>
  <si>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</si>
  <si>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</si>
  <si>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</si>
  <si>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</si>
  <si>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</si>
  <si>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</si>
  <si>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</si>
  <si>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</si>
  <si>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</si>
  <si>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</si>
  <si>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</si>
  <si>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</si>
  <si>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</si>
  <si>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</si>
  <si>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</si>
  <si>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</si>
  <si>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</si>
  <si>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</si>
  <si>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</si>
  <si>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</si>
  <si>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</si>
  <si>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</si>
  <si>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</si>
  <si>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</si>
  <si>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</si>
  <si>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</si>
  <si>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</si>
  <si>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</si>
  <si>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</si>
  <si>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</si>
  <si>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</si>
  <si>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</si>
  <si>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</si>
  <si>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</si>
  <si>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</si>
  <si>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</si>
  <si>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</si>
  <si>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</si>
  <si>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</si>
  <si>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</si>
  <si>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</si>
  <si>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</si>
  <si>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</si>
  <si>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</si>
  <si>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</si>
  <si>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</si>
  <si>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</si>
  <si>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</si>
  <si>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</si>
  <si>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</si>
  <si>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</si>
  <si>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</si>
  <si>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</si>
  <si>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</si>
  <si>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</si>
  <si>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</si>
  <si>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</si>
  <si>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</si>
  <si>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</si>
  <si>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</si>
  <si>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</si>
  <si>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</si>
  <si>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</si>
  <si>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</si>
  <si>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</si>
  <si>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</si>
  <si>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</si>
  <si>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</si>
  <si>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</si>
  <si>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</si>
  <si>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</si>
  <si>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</si>
  <si>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</si>
  <si>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</si>
  <si>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</si>
  <si>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</si>
  <si>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</si>
  <si>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</si>
  <si>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</si>
  <si>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</si>
  <si>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</si>
  <si>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</si>
  <si>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</si>
  <si>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</si>
  <si>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</si>
  <si>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</si>
  <si>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</si>
  <si>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</si>
  <si>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</si>
  <si>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</si>
  <si>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</si>
  <si>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</si>
  <si>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</si>
  <si>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</si>
  <si>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</si>
  <si>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</si>
  <si>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</si>
  <si>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</si>
  <si>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</si>
  <si>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</si>
  <si>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</si>
  <si>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</si>
  <si>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</si>
  <si>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</si>
  <si>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</si>
  <si>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</si>
  <si>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</si>
  <si>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</si>
  <si>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</si>
  <si>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</si>
  <si>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</si>
  <si>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</si>
  <si>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</si>
  <si>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</si>
  <si>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</si>
  <si>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</si>
  <si>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</si>
  <si>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</si>
  <si>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</si>
  <si>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</si>
  <si>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</si>
  <si>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</si>
  <si>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</si>
  <si>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</si>
  <si>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</si>
  <si>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</si>
  <si>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</si>
  <si>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</si>
  <si>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</si>
  <si>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</si>
  <si>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</si>
  <si>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</si>
  <si>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</si>
  <si>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</si>
  <si>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</si>
  <si>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</si>
  <si>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</si>
  <si>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</si>
  <si>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</si>
  <si>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</si>
  <si>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</si>
  <si>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</si>
  <si>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</si>
  <si>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</si>
  <si>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</si>
  <si>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</si>
  <si>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</si>
  <si>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</si>
  <si>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</si>
  <si>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</si>
  <si>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</si>
  <si>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</si>
  <si>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</si>
  <si>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</si>
  <si>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</si>
  <si>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</si>
  <si>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</si>
  <si>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</si>
  <si>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</si>
  <si>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</si>
  <si>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</si>
  <si>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</si>
  <si>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</si>
  <si>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</si>
  <si>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</si>
  <si>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</si>
  <si>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</si>
  <si>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</si>
  <si>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</si>
  <si>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</si>
  <si>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</si>
  <si>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</si>
  <si>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</si>
  <si>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</si>
  <si>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</si>
  <si>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</si>
  <si>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</si>
  <si>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</si>
  <si>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</si>
  <si>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</si>
  <si>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</si>
  <si>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</si>
  <si>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</si>
  <si>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</si>
  <si>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</si>
  <si>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</si>
  <si>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</si>
  <si>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</si>
  <si>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</si>
  <si>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</si>
  <si>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</si>
  <si>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</si>
  <si>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</si>
  <si>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</si>
  <si>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</si>
  <si>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</si>
  <si>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</si>
  <si>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</si>
  <si>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</si>
  <si>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</si>
  <si>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</si>
  <si>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</si>
  <si>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</si>
  <si>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</si>
  <si>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</si>
  <si>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</si>
  <si>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</si>
  <si>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</si>
  <si>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</si>
  <si>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</si>
  <si>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</si>
  <si>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</si>
  <si>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</si>
  <si>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</si>
  <si>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</si>
  <si>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</si>
  <si>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</si>
  <si>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</si>
  <si>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</si>
  <si>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</si>
  <si>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</si>
  <si>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</si>
  <si>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</si>
  <si>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</si>
  <si>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</si>
  <si>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</si>
  <si>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</si>
  <si>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</si>
  <si>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</si>
  <si>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</si>
  <si>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</si>
  <si>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</si>
  <si>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</si>
  <si>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</si>
  <si>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</si>
  <si>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</si>
  <si>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</si>
  <si>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</si>
  <si>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</si>
  <si>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</si>
  <si>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</si>
  <si>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</si>
  <si>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</si>
  <si>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</si>
  <si>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</si>
  <si>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</si>
  <si>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</si>
  <si>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</si>
  <si>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</si>
  <si>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</si>
  <si>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</si>
  <si>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</si>
  <si>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</si>
  <si>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</si>
  <si>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</si>
  <si>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</si>
  <si>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</si>
  <si>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</si>
  <si>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</si>
  <si>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</si>
  <si>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</si>
  <si>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</si>
  <si>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</si>
  <si>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</si>
  <si>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</si>
  <si>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</si>
  <si>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</si>
  <si>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</si>
  <si>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</si>
  <si>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</si>
  <si>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</si>
  <si>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</si>
  <si>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</si>
  <si>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</si>
  <si>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</si>
  <si>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</si>
  <si>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</si>
  <si>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</si>
  <si>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</si>
  <si>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</si>
  <si>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</si>
  <si>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</si>
  <si>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</si>
  <si>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</si>
  <si>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</si>
  <si>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</si>
  <si>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</si>
  <si>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</si>
  <si>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</si>
  <si>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</si>
  <si>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</si>
  <si>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</si>
  <si>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</si>
  <si>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</si>
  <si>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</si>
  <si>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</si>
  <si>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</si>
  <si>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</si>
  <si>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</si>
  <si>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</si>
  <si>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</si>
  <si>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</si>
  <si>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</si>
  <si>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</si>
  <si>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</si>
  <si>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</si>
  <si>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</si>
  <si>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</si>
  <si>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</si>
  <si>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</si>
  <si>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</si>
  <si>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</si>
  <si>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</si>
  <si>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</si>
  <si>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</si>
  <si>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</si>
  <si>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</si>
  <si>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</si>
  <si>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</si>
  <si>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</si>
  <si>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</si>
  <si>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</si>
  <si>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</si>
  <si>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</si>
  <si>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</si>
  <si>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</si>
  <si>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</si>
  <si>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</si>
  <si>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</si>
  <si>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</si>
  <si>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</si>
  <si>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</si>
  <si>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</si>
  <si>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</si>
  <si>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</si>
  <si>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</si>
  <si>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</si>
  <si>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</si>
  <si>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</si>
  <si>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</si>
  <si>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</si>
  <si>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</si>
  <si>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</si>
  <si>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</si>
  <si>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</si>
  <si>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</si>
  <si>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</si>
  <si>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</si>
  <si>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</si>
  <si>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</si>
  <si>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</si>
  <si>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</si>
  <si>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</si>
  <si>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</si>
  <si>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</si>
  <si>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</si>
  <si>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</si>
  <si>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</si>
  <si>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</si>
  <si>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</si>
  <si>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</si>
  <si>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</si>
  <si>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</si>
  <si>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</si>
  <si>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</si>
  <si>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</si>
  <si>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</si>
  <si>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</si>
  <si>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</si>
  <si>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</si>
  <si>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</si>
  <si>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</si>
  <si>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</si>
  <si>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</si>
  <si>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</si>
  <si>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</si>
  <si>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</si>
  <si>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</si>
  <si>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</si>
  <si>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</si>
  <si>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</si>
  <si>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</si>
  <si>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</si>
  <si>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</si>
  <si>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</si>
  <si>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</si>
  <si>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</si>
  <si>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</si>
  <si>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</si>
  <si>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</si>
  <si>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</si>
  <si>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</si>
  <si>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</si>
  <si>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</si>
  <si>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</si>
  <si>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</si>
  <si>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</si>
  <si>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</si>
  <si>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</si>
  <si>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</si>
  <si>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</si>
  <si>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</si>
  <si>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</si>
  <si>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</si>
  <si>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</si>
  <si>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</si>
  <si>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</si>
  <si>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</si>
  <si>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</si>
  <si>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</si>
  <si>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</si>
  <si>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</si>
  <si>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</si>
  <si>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</si>
  <si>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</si>
  <si>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</si>
  <si>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</si>
  <si>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</si>
  <si>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</si>
  <si>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</si>
  <si>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</si>
  <si>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</si>
  <si>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</si>
  <si>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</si>
  <si>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</si>
  <si>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</si>
  <si>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</si>
  <si>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</si>
  <si>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</si>
  <si>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</si>
  <si>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</si>
  <si>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</si>
  <si>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</si>
  <si>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</si>
  <si>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</si>
  <si>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</si>
  <si>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</si>
  <si>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</si>
  <si>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</si>
  <si>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</si>
  <si>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</si>
  <si>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</si>
  <si>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</si>
  <si>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</si>
  <si>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</si>
  <si>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</si>
  <si>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</si>
  <si>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</si>
  <si>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</si>
  <si>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</si>
  <si>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</si>
  <si>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</si>
  <si>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</si>
  <si>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</si>
  <si>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</si>
  <si>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</si>
  <si>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</si>
  <si>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</si>
  <si>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</si>
  <si>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</si>
  <si>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</si>
  <si>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</si>
  <si>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</si>
  <si>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</si>
  <si>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</si>
  <si>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</si>
  <si>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</si>
  <si>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</si>
  <si>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</si>
  <si>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</si>
  <si>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</si>
  <si>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</si>
  <si>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</si>
  <si>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</si>
  <si>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</si>
  <si>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</si>
  <si>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</si>
  <si>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</si>
  <si>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</si>
  <si>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</si>
  <si>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</si>
  <si>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</si>
  <si>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</si>
  <si>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</si>
  <si>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</si>
  <si>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</si>
  <si>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</si>
  <si>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</si>
  <si>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</si>
  <si>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</si>
  <si>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</si>
  <si>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</si>
  <si>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</si>
  <si>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</si>
  <si>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</si>
  <si>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</si>
  <si>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</si>
  <si>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</si>
  <si>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</si>
  <si>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</si>
  <si>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</si>
  <si>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</si>
  <si>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</si>
  <si>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</si>
  <si>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</si>
  <si>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</si>
  <si>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</si>
  <si>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</si>
  <si>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</si>
  <si>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</si>
  <si>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</si>
  <si>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</si>
  <si>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</si>
  <si>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</si>
  <si>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</si>
  <si>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</si>
  <si>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</si>
  <si>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</si>
  <si>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</si>
  <si>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</si>
  <si>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</si>
  <si>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</si>
  <si>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</si>
  <si>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</si>
  <si>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</si>
  <si>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</si>
  <si>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</si>
  <si>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</si>
  <si>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</si>
  <si>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</si>
  <si>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</si>
  <si>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</si>
  <si>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</si>
  <si>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</si>
  <si>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</si>
  <si>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</si>
  <si>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</si>
  <si>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</si>
  <si>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</si>
  <si>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</si>
  <si>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</si>
  <si>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</si>
  <si>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</si>
  <si>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</si>
  <si>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</si>
  <si>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</si>
  <si>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</si>
  <si>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</si>
  <si>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</si>
  <si>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</si>
  <si>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</si>
  <si>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</si>
  <si>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</si>
  <si>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</si>
  <si>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</si>
  <si>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</si>
  <si>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</si>
  <si>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</si>
  <si>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</si>
  <si>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</si>
  <si>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</si>
  <si>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</si>
  <si>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</si>
  <si>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</si>
  <si>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</si>
  <si>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</si>
  <si>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</si>
  <si>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</si>
  <si>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</si>
  <si>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</si>
  <si>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</si>
  <si>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</si>
  <si>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</si>
  <si>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</si>
  <si>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</si>
  <si>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</si>
  <si>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</si>
  <si>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</si>
  <si>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</si>
  <si>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</si>
  <si>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</si>
  <si>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</si>
  <si>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</si>
  <si>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</si>
  <si>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</si>
  <si>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</si>
  <si>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</si>
  <si>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</si>
  <si>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</si>
  <si>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</si>
  <si>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</si>
  <si>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</si>
  <si>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</si>
  <si>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</si>
  <si>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</si>
  <si>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</si>
  <si>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</si>
  <si>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</si>
  <si>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</si>
  <si>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</si>
  <si>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</si>
  <si>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</si>
  <si>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</si>
  <si>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</si>
  <si>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</si>
  <si>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</si>
  <si>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</si>
  <si>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</si>
  <si>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</si>
  <si>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</si>
  <si>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</si>
  <si>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</si>
  <si>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</si>
  <si>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</si>
  <si>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</si>
  <si>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</si>
  <si>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</si>
  <si>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</si>
  <si>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</si>
  <si>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</si>
  <si>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</si>
  <si>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</si>
  <si>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</si>
  <si>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</si>
  <si>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</si>
  <si>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</si>
  <si>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</si>
  <si>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</si>
  <si>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</si>
  <si>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</si>
  <si>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</si>
  <si>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</si>
  <si>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</si>
  <si>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</si>
  <si>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</si>
  <si>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</si>
  <si>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</si>
  <si>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</si>
  <si>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</si>
  <si>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</si>
  <si>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</si>
  <si>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</si>
  <si>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</si>
  <si>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</si>
  <si>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</si>
  <si>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</si>
  <si>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</si>
  <si>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</si>
  <si>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</si>
  <si>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</si>
  <si>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</si>
  <si>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</si>
  <si>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</si>
  <si>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</si>
  <si>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</si>
  <si>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</si>
  <si>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</si>
  <si>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</si>
  <si>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</si>
  <si>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</si>
  <si>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</si>
  <si>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</si>
  <si>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</si>
  <si>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</si>
  <si>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</si>
  <si>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</si>
  <si>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</si>
  <si>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</si>
  <si>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</si>
  <si>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</si>
  <si>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</si>
  <si>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</si>
  <si>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</si>
  <si>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</si>
  <si>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</si>
  <si>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</si>
  <si>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</si>
  <si>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</si>
  <si>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</si>
  <si>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</si>
  <si>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</si>
  <si>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</si>
  <si>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</si>
  <si>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</si>
  <si>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</si>
  <si>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</si>
  <si>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</si>
  <si>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</si>
  <si>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</si>
  <si>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</si>
  <si>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</si>
  <si>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</si>
  <si>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</si>
  <si>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</si>
  <si>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</si>
  <si>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</si>
  <si>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</si>
  <si>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</si>
  <si>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</si>
  <si>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</si>
  <si>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</si>
  <si>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</si>
  <si>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</si>
  <si>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</si>
  <si>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</si>
  <si>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</si>
  <si>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</si>
  <si>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</si>
  <si>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</si>
  <si>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</si>
  <si>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</si>
  <si>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</si>
  <si>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</si>
  <si>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</si>
  <si>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</si>
  <si>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</si>
  <si>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</si>
  <si>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</si>
  <si>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</si>
  <si>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</si>
  <si>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</si>
  <si>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</si>
  <si>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</si>
  <si>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</si>
  <si>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</si>
  <si>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</si>
  <si>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</si>
  <si>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</si>
  <si>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</si>
  <si>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</si>
  <si>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</si>
  <si>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</si>
  <si>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</si>
  <si>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</si>
  <si>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</si>
  <si>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</si>
  <si>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</si>
  <si>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</si>
  <si>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</si>
  <si>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</si>
  <si>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</si>
  <si>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</si>
  <si>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</si>
  <si>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</si>
  <si>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</si>
  <si>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</si>
  <si>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</si>
  <si>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</si>
  <si>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</si>
  <si>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</si>
  <si>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</si>
  <si>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</si>
  <si>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</si>
  <si>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</si>
  <si>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</si>
  <si>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</si>
  <si>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</si>
  <si>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</si>
  <si>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</si>
  <si>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</si>
  <si>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</si>
  <si>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</si>
  <si>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</si>
  <si>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</si>
  <si>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</si>
  <si>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</si>
  <si>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</si>
  <si>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</si>
  <si>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</si>
  <si>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</si>
  <si>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</si>
  <si>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</si>
  <si>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</si>
  <si>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</si>
  <si>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</si>
  <si>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</si>
  <si>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</si>
  <si>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</si>
  <si>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</si>
  <si>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</si>
  <si>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</si>
  <si>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</si>
  <si>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</si>
  <si>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</si>
  <si>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</si>
  <si>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</si>
  <si>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</si>
  <si>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</si>
  <si>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</si>
  <si>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</si>
  <si>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</si>
  <si>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</si>
  <si>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</si>
  <si>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</si>
  <si>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</si>
  <si>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</si>
  <si>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</si>
  <si>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</si>
  <si>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</si>
  <si>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</si>
  <si>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</si>
  <si>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</si>
  <si>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</si>
  <si>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</si>
  <si>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</si>
  <si>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</si>
  <si>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</si>
  <si>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</si>
  <si>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</si>
  <si>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</si>
  <si>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</si>
  <si>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</si>
  <si>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</si>
  <si>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</si>
  <si>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</si>
  <si>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</si>
  <si>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</si>
  <si>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</si>
  <si>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</si>
  <si>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</si>
  <si>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</si>
  <si>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</si>
  <si>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</si>
  <si>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</si>
  <si>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</si>
  <si>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</si>
  <si>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</si>
  <si>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</si>
  <si>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</si>
  <si>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</si>
  <si>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</si>
  <si>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</si>
  <si>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</si>
  <si>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</si>
  <si>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</si>
  <si>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</si>
  <si>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</si>
  <si>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</si>
  <si>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</si>
  <si>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</si>
  <si>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</si>
  <si>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</si>
  <si>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</si>
  <si>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</si>
  <si>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</si>
  <si>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</si>
  <si>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</si>
  <si>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</si>
  <si>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</si>
  <si>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</si>
  <si>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</si>
  <si>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</si>
  <si>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</si>
  <si>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</si>
  <si>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</si>
  <si>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</si>
  <si>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</si>
  <si>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</si>
  <si>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</si>
  <si>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</si>
  <si>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</si>
  <si>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</si>
  <si>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</si>
  <si>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</si>
  <si>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</si>
  <si>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</si>
  <si>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</si>
  <si>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</si>
  <si>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</si>
  <si>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</si>
  <si>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</si>
  <si>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</si>
  <si>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</si>
  <si>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</si>
  <si>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</si>
  <si>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</si>
  <si>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</si>
  <si>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</si>
  <si>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</si>
  <si>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</si>
  <si>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</si>
  <si>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</si>
  <si>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</si>
  <si>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</si>
  <si>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</si>
  <si>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</si>
  <si>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</si>
  <si>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</si>
  <si>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</si>
  <si>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</si>
  <si>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</si>
  <si>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</si>
  <si>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</si>
  <si>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</si>
  <si>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</si>
  <si>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</si>
  <si>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</si>
  <si>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</si>
  <si>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</si>
  <si>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</si>
  <si>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</si>
  <si>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</si>
  <si>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</si>
  <si>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</si>
  <si>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</si>
  <si>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</si>
  <si>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</si>
  <si>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</si>
  <si>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</si>
  <si>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</si>
  <si>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</si>
  <si>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</si>
  <si>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</si>
  <si>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</si>
  <si>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</si>
  <si>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</si>
  <si>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</si>
  <si>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</si>
  <si>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</si>
  <si>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</si>
  <si>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</si>
  <si>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</si>
  <si>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</si>
  <si>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</si>
  <si>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</si>
  <si>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</si>
  <si>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</si>
  <si>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</si>
  <si>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</si>
  <si>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</si>
  <si>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</si>
  <si>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</si>
  <si>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</si>
  <si>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</si>
  <si>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</si>
  <si>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</si>
  <si>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</si>
  <si>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</si>
  <si>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</si>
  <si>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</si>
  <si>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</si>
  <si>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</si>
  <si>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</si>
  <si>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</si>
  <si>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</si>
  <si>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</si>
  <si>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</si>
  <si>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</si>
  <si>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</si>
  <si>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</si>
  <si>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</si>
  <si>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</si>
  <si>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</si>
  <si>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</si>
  <si>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</si>
  <si>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</si>
  <si>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</si>
  <si>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</si>
  <si>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</si>
  <si>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</si>
  <si>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</si>
  <si>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</si>
  <si>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</si>
  <si>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</si>
  <si>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</si>
  <si>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</si>
  <si>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</si>
  <si>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</si>
  <si>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</si>
  <si>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</si>
  <si>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</si>
  <si>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</si>
  <si>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</si>
  <si>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</si>
  <si>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</si>
  <si>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</si>
  <si>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</si>
  <si>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</si>
  <si>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</si>
  <si>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</si>
  <si>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</si>
  <si>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</si>
  <si>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</si>
  <si>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</si>
  <si>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</si>
  <si>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</si>
  <si>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</si>
  <si>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</si>
  <si>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</si>
  <si>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</si>
  <si>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</si>
  <si>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</si>
  <si>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</si>
  <si>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</si>
  <si>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</si>
  <si>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</si>
  <si>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</si>
  <si>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</si>
  <si>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</si>
  <si>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</si>
  <si>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</si>
  <si>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</si>
  <si>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</si>
  <si>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</si>
  <si>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</si>
  <si>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</si>
  <si>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</si>
  <si>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</si>
  <si>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</si>
  <si>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</si>
  <si>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</si>
  <si>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</si>
  <si>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</si>
  <si>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</si>
  <si>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</si>
  <si>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</si>
  <si>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</si>
  <si>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</si>
  <si>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</si>
  <si>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</si>
  <si>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</si>
  <si>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</si>
  <si>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</si>
  <si>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</si>
  <si>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</si>
  <si>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</si>
  <si>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</si>
  <si>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</si>
  <si>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</si>
  <si>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</si>
  <si>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</si>
  <si>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</si>
  <si>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</si>
  <si>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</si>
  <si>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</si>
  <si>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</si>
  <si>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</si>
  <si>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</si>
  <si>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</si>
  <si>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</si>
  <si>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</si>
  <si>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</si>
  <si>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</si>
  <si>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</si>
  <si>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</si>
  <si>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</si>
  <si>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</si>
  <si>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</si>
  <si>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</si>
  <si>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</si>
  <si>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</si>
  <si>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</si>
  <si>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</si>
  <si>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</si>
  <si>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</si>
  <si>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</si>
  <si>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</si>
  <si>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</si>
  <si>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</si>
  <si>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</si>
  <si>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</si>
  <si>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</si>
  <si>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</si>
  <si>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</si>
  <si>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</si>
  <si>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</si>
  <si>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</si>
  <si>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</si>
  <si>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</si>
  <si>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</si>
  <si>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</si>
  <si>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</si>
  <si>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</si>
  <si>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</si>
  <si>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</si>
  <si>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</si>
  <si>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</si>
  <si>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</si>
  <si>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</si>
  <si>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</si>
  <si>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</si>
  <si>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</si>
  <si>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</si>
  <si>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</si>
  <si>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</si>
  <si>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</si>
  <si>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</si>
  <si>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</si>
  <si>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</si>
  <si>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</si>
  <si>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</si>
  <si>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</si>
  <si>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</si>
  <si>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</si>
  <si>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</si>
  <si>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</si>
  <si>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</si>
  <si>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</si>
  <si>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</si>
  <si>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</si>
  <si>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</si>
  <si>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</si>
  <si>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</si>
  <si>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</si>
  <si>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</si>
  <si>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</si>
  <si>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</si>
  <si>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</si>
  <si>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</si>
  <si>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</si>
  <si>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</si>
  <si>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</si>
  <si>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</si>
  <si>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</si>
  <si>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</si>
  <si>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</si>
  <si>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</si>
  <si>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</si>
  <si>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</si>
  <si>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</si>
  <si>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</si>
  <si>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</si>
  <si>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</si>
  <si>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</si>
  <si>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</si>
  <si>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</si>
  <si>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</si>
  <si>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</si>
  <si>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</si>
  <si>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</si>
  <si>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</si>
  <si>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</si>
  <si>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</si>
  <si>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</si>
  <si>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</si>
  <si>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</si>
  <si>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</si>
  <si>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</si>
  <si>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</si>
  <si>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</si>
  <si>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</si>
  <si>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</si>
  <si>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</si>
  <si>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</si>
  <si>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</si>
  <si>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</si>
  <si>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</si>
  <si>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</si>
  <si>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</si>
  <si>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</si>
  <si>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</si>
  <si>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</si>
  <si>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</si>
  <si>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</si>
  <si>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</si>
  <si>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</si>
  <si>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</si>
  <si>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</si>
  <si>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</si>
  <si>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</si>
  <si>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</si>
  <si>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</si>
  <si>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</si>
  <si>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</si>
  <si>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</si>
  <si>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</si>
  <si>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</si>
  <si>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</si>
  <si>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</si>
  <si>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</si>
  <si>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</si>
  <si>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</si>
  <si>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</si>
  <si>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</si>
  <si>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</si>
  <si>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</si>
  <si>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</si>
  <si>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</si>
  <si>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</si>
  <si>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</si>
  <si>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</si>
  <si>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</si>
  <si>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</si>
  <si>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</si>
  <si>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</si>
  <si>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</si>
  <si>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</si>
  <si>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</si>
  <si>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</si>
  <si>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</si>
  <si>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</si>
  <si>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</si>
  <si>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</si>
  <si>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</si>
  <si>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</si>
  <si>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</si>
  <si>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</si>
  <si>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</si>
  <si>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</si>
  <si>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</si>
  <si>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</si>
  <si>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</si>
  <si>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</si>
  <si>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</si>
  <si>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</si>
  <si>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</si>
  <si>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</si>
  <si>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</si>
  <si>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</si>
  <si>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</si>
  <si>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</si>
  <si>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</si>
  <si>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</si>
  <si>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</si>
  <si>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</si>
  <si>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</si>
  <si>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</si>
  <si>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</si>
  <si>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</si>
  <si>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</si>
  <si>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</si>
  <si>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</si>
  <si>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</si>
  <si>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</si>
  <si>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</si>
  <si>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</si>
  <si>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</si>
  <si>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</si>
  <si>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</si>
  <si>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</si>
  <si>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</si>
  <si>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</si>
  <si>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</si>
  <si>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</si>
  <si>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</si>
  <si>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</si>
  <si>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</si>
  <si>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</si>
  <si>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</si>
  <si>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</si>
  <si>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</si>
  <si>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</si>
  <si>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</si>
  <si>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</si>
  <si>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</si>
  <si>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</si>
  <si>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</si>
  <si>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</si>
  <si>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</si>
  <si>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</si>
  <si>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</si>
  <si>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</si>
  <si>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</si>
  <si>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</si>
  <si>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</si>
  <si>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</si>
  <si>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</si>
  <si>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</si>
  <si>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</si>
  <si>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</si>
  <si>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</si>
  <si>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</si>
  <si>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</si>
  <si>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</si>
  <si>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</si>
  <si>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</si>
  <si>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</si>
  <si>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</si>
  <si>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</si>
  <si>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</si>
  <si>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</si>
  <si>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</si>
  <si>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</si>
  <si>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</si>
  <si>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</si>
  <si>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</si>
  <si>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</si>
  <si>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</si>
  <si>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</si>
  <si>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</si>
  <si>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</si>
  <si>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</si>
  <si>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</si>
  <si>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</si>
  <si>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</si>
  <si>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</si>
  <si>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</si>
  <si>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</si>
  <si>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</si>
  <si>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</si>
  <si>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</si>
  <si>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</si>
  <si>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</si>
  <si>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</si>
  <si>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</si>
  <si>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</si>
  <si>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</si>
  <si>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</si>
  <si>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</si>
  <si>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</si>
  <si>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</si>
  <si>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</si>
  <si>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</si>
  <si>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</si>
  <si>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</si>
  <si>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</si>
  <si>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</si>
  <si>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</si>
  <si>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</si>
  <si>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</si>
  <si>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</si>
  <si>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</si>
  <si>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</si>
  <si>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</si>
  <si>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</si>
  <si>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</si>
  <si>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</si>
  <si>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</si>
  <si>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</si>
  <si>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</si>
  <si>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</si>
  <si>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</si>
  <si>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</si>
  <si>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</si>
  <si>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</si>
  <si>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</si>
  <si>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</si>
  <si>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</si>
  <si>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</si>
  <si>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</si>
  <si>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</si>
  <si>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</si>
  <si>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</si>
  <si>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</si>
  <si>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</si>
  <si>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</si>
  <si>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</si>
  <si>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</si>
  <si>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</si>
  <si>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</si>
  <si>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</si>
  <si>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</si>
  <si>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</si>
  <si>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</si>
  <si>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</si>
  <si>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</si>
  <si>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</si>
  <si>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</si>
  <si>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</si>
  <si>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</si>
  <si>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</si>
  <si>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</si>
  <si>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</si>
  <si>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</si>
  <si>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</si>
  <si>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</si>
  <si>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</si>
  <si>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</si>
  <si>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</si>
  <si>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</si>
  <si>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</si>
  <si>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</si>
  <si>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</si>
  <si>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</si>
  <si>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</si>
  <si>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</si>
  <si>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</si>
  <si>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</si>
  <si>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</si>
  <si>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</si>
  <si>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</si>
  <si>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</si>
  <si>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</si>
  <si>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</si>
  <si>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</si>
  <si>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</si>
  <si>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</si>
  <si>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</si>
  <si>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</si>
  <si>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</si>
  <si>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</si>
  <si>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</si>
  <si>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</si>
  <si>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</si>
  <si>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</si>
  <si>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</si>
  <si>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</si>
  <si>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</si>
  <si>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</si>
  <si>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</si>
  <si>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</si>
  <si>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</si>
  <si>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</si>
  <si>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</si>
  <si>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</si>
  <si>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</si>
  <si>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</si>
  <si>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</si>
  <si>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</si>
  <si>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</si>
  <si>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</si>
  <si>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</si>
  <si>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</si>
  <si>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</si>
  <si>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</si>
  <si>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</si>
  <si>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</si>
  <si>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</si>
  <si>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</si>
  <si>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</si>
  <si>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</si>
  <si>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</si>
  <si>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</si>
  <si>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</si>
  <si>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</si>
  <si>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</si>
  <si>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</si>
  <si>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</si>
  <si>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</si>
  <si>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</si>
  <si>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</si>
  <si>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</si>
  <si>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</si>
  <si>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</si>
  <si>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</si>
  <si>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</si>
  <si>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</si>
  <si>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</si>
  <si>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</si>
  <si>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</si>
  <si>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</si>
  <si>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</si>
  <si>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</si>
  <si>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</si>
  <si>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</si>
  <si>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</si>
  <si>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</si>
  <si>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</si>
  <si>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</si>
  <si>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</si>
  <si>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</si>
  <si>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</si>
  <si>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</si>
  <si>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</si>
  <si>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</si>
  <si>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</si>
  <si>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</si>
  <si>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</si>
  <si>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</si>
  <si>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</si>
  <si>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</si>
  <si>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</si>
  <si>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</si>
  <si>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</si>
  <si>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</si>
  <si>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</si>
  <si>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</si>
  <si>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</si>
  <si>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</si>
  <si>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</si>
  <si>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</si>
  <si>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</si>
  <si>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</si>
  <si>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</si>
  <si>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</si>
  <si>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</si>
  <si>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</si>
  <si>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</si>
  <si>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</si>
  <si>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</si>
  <si>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</si>
  <si>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</si>
  <si>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</si>
  <si>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</si>
  <si>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</si>
  <si>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</si>
  <si>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</si>
  <si>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</si>
  <si>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</si>
  <si>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</si>
  <si>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</si>
  <si>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</si>
  <si>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</si>
  <si>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</si>
  <si>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</si>
  <si>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</si>
  <si>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</si>
  <si>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</si>
  <si>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</si>
  <si>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</si>
  <si>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</si>
  <si>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</si>
  <si>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</si>
  <si>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</si>
  <si>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</si>
  <si>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</si>
  <si>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</si>
  <si>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</si>
  <si>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</si>
  <si>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</si>
  <si>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</si>
  <si>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</si>
  <si>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</si>
  <si>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</si>
  <si>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</si>
  <si>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</si>
  <si>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</si>
  <si>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</si>
  <si>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</si>
  <si>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</si>
  <si>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</si>
  <si>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</si>
  <si>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</si>
  <si>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</si>
  <si>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</si>
  <si>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</si>
  <si>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</si>
  <si>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</si>
  <si>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</si>
  <si>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</si>
  <si>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</si>
  <si>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</si>
  <si>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</si>
  <si>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</si>
  <si>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</si>
  <si>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</si>
  <si>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</si>
  <si>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</si>
  <si>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</si>
  <si>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</si>
  <si>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</si>
  <si>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</si>
  <si>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</si>
  <si>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</si>
  <si>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</si>
  <si>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</si>
  <si>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</si>
  <si>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</si>
  <si>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</si>
  <si>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</si>
  <si>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</si>
  <si>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</si>
  <si>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</si>
  <si>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</si>
  <si>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</si>
  <si>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</si>
  <si>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</si>
  <si>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</si>
  <si>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</si>
  <si>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</si>
  <si>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</si>
  <si>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</si>
  <si>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</si>
  <si>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</si>
  <si>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</si>
  <si>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</si>
  <si>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</si>
  <si>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</si>
  <si>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</si>
  <si>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</si>
  <si>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</si>
  <si>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</si>
  <si>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</si>
  <si>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</si>
  <si>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</si>
  <si>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</si>
  <si>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</si>
  <si>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</si>
  <si>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</si>
  <si>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</si>
  <si>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</si>
  <si>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</si>
  <si>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</si>
  <si>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</si>
  <si>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</si>
  <si>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</si>
  <si>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</si>
  <si>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</si>
  <si>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</si>
  <si>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</si>
  <si>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</si>
  <si>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</si>
  <si>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</si>
  <si>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</si>
  <si>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</si>
  <si>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</si>
  <si>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</si>
  <si>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</si>
  <si>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</si>
  <si>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</si>
  <si>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</si>
  <si>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</si>
  <si>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</si>
  <si>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</si>
  <si>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</si>
  <si>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</si>
  <si>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</si>
  <si>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</si>
  <si>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</si>
  <si>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</si>
  <si>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</si>
  <si>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</si>
  <si>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</si>
  <si>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</si>
  <si>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</si>
  <si>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</si>
  <si>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</si>
  <si>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</si>
  <si>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</si>
  <si>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</si>
  <si>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</si>
  <si>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</si>
  <si>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</si>
  <si>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</si>
  <si>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</si>
  <si>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</si>
  <si>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</si>
  <si>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</si>
  <si>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</si>
  <si>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</si>
  <si>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</si>
  <si>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</si>
  <si>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</si>
  <si>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</si>
  <si>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</si>
  <si>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</si>
  <si>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</si>
  <si>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</si>
  <si>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</si>
  <si>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</si>
  <si>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</si>
  <si>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</si>
  <si>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</si>
  <si>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</si>
  <si>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</si>
  <si>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</si>
  <si>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</si>
  <si>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</si>
  <si>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</si>
  <si>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</si>
  <si>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</si>
  <si>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</si>
  <si>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</si>
  <si>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</si>
  <si>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</si>
  <si>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</si>
  <si>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</si>
  <si>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</si>
  <si>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</si>
  <si>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</si>
  <si>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</si>
  <si>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</si>
  <si>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</si>
  <si>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</si>
  <si>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</si>
  <si>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</si>
  <si>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</si>
  <si>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</si>
  <si>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</si>
  <si>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</si>
  <si>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</si>
  <si>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</si>
  <si>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</si>
  <si>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</si>
  <si>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</si>
  <si>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</si>
  <si>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</si>
  <si>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</si>
  <si>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</si>
  <si>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</si>
  <si>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</si>
  <si>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</si>
  <si>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</si>
  <si>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</si>
  <si>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</si>
  <si>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</si>
  <si>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</si>
  <si>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</si>
  <si>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</si>
  <si>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</si>
  <si>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</si>
  <si>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</si>
  <si>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</si>
  <si>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</si>
  <si>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</si>
  <si>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</si>
  <si>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</si>
  <si>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</si>
  <si>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</si>
  <si>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</si>
  <si>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</si>
  <si>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</si>
  <si>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</si>
  <si>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</si>
  <si>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</si>
  <si>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</si>
  <si>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</si>
  <si>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</si>
  <si>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</si>
  <si>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</si>
  <si>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</si>
  <si>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</si>
  <si>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</si>
  <si>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</si>
  <si>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</si>
  <si>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</si>
  <si>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</si>
  <si>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</si>
  <si>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</si>
  <si>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</si>
  <si>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</si>
  <si>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</si>
  <si>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</si>
  <si>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</si>
  <si>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</si>
  <si>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</si>
  <si>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</si>
  <si>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</si>
  <si>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</si>
  <si>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</si>
  <si>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</si>
  <si>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</si>
  <si>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</si>
  <si>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</si>
  <si>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</si>
  <si>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</si>
  <si>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</si>
  <si>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</si>
  <si>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</si>
  <si>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</si>
  <si>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</si>
  <si>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</si>
  <si>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</si>
  <si>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</si>
  <si>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</si>
  <si>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</si>
  <si>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</si>
  <si>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</si>
  <si>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</si>
  <si>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</si>
  <si>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</si>
  <si>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</si>
  <si>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</si>
  <si>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</si>
  <si>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</si>
  <si>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</si>
  <si>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</si>
  <si>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</si>
  <si>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</si>
  <si>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</si>
  <si>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</si>
  <si>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</si>
  <si>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</si>
  <si>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</si>
  <si>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</si>
  <si>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</si>
  <si>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</si>
  <si>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</si>
  <si>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</si>
  <si>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</si>
  <si>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</si>
  <si>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</si>
  <si>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</si>
  <si>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</si>
  <si>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</si>
  <si>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</si>
  <si>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</si>
  <si>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</si>
  <si>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</si>
  <si>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</si>
  <si>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</si>
  <si>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</si>
  <si>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</si>
  <si>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</si>
  <si>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</si>
  <si>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</si>
  <si>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</si>
  <si>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</si>
  <si>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</si>
  <si>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</si>
  <si>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</si>
  <si>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</si>
  <si>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</si>
  <si>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</si>
  <si>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</si>
  <si>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</si>
  <si>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</si>
  <si>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</si>
  <si>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</si>
  <si>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</si>
  <si>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</si>
  <si>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</si>
  <si>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</si>
  <si>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</si>
  <si>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</si>
  <si>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</si>
  <si>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</si>
  <si>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</si>
  <si>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</si>
  <si>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</si>
  <si>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</si>
  <si>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</si>
  <si>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</si>
  <si>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</si>
  <si>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</si>
  <si>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</si>
  <si>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</si>
  <si>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</si>
  <si>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</si>
  <si>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</si>
  <si>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</si>
  <si>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</si>
  <si>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</si>
  <si>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</si>
  <si>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</si>
  <si>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</si>
  <si>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</si>
  <si>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</si>
  <si>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</si>
  <si>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</si>
  <si>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</si>
  <si>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</si>
  <si>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</si>
  <si>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</si>
  <si>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</si>
  <si>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</si>
  <si>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</si>
  <si>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</si>
  <si>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</si>
  <si>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</si>
  <si>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</si>
  <si>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</si>
  <si>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</si>
  <si>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</si>
  <si>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</si>
  <si>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</si>
  <si>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</si>
  <si>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</si>
  <si>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</si>
  <si>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</si>
  <si>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</si>
  <si>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</si>
  <si>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</si>
  <si>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</si>
  <si>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</si>
  <si>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</si>
  <si>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</si>
  <si>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</si>
  <si>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</si>
  <si>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</si>
  <si>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</si>
  <si>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</si>
  <si>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</si>
  <si>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</si>
  <si>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</si>
  <si>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</si>
  <si>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</si>
  <si>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</si>
  <si>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</si>
  <si>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</si>
  <si>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</si>
  <si>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</si>
  <si>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</si>
  <si>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</si>
  <si>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</si>
  <si>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</si>
  <si>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</si>
  <si>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</si>
  <si>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</si>
  <si>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</si>
  <si>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</si>
  <si>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</si>
  <si>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</si>
  <si>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</si>
  <si>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</si>
  <si>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</si>
  <si>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</si>
  <si>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</si>
  <si>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</si>
  <si>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</si>
  <si>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</si>
  <si>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</si>
  <si>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</si>
  <si>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</si>
  <si>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</si>
  <si>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</si>
  <si>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</si>
  <si>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</si>
  <si>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</si>
  <si>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</si>
  <si>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</si>
  <si>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</si>
  <si>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</si>
  <si>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</si>
  <si>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</si>
  <si>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</si>
  <si>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</si>
  <si>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</si>
  <si>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</si>
  <si>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</si>
  <si>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</si>
  <si>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</si>
  <si>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</si>
  <si>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</si>
  <si>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</si>
  <si>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</si>
  <si>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</si>
  <si>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</si>
  <si>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</si>
  <si>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</si>
  <si>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</si>
  <si>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</si>
  <si>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</si>
  <si>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</si>
  <si>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</si>
  <si>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</si>
  <si>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</si>
  <si>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</si>
  <si>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</si>
  <si>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</si>
  <si>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</si>
  <si>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</si>
  <si>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</si>
  <si>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</si>
  <si>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</si>
  <si>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</si>
  <si>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</si>
  <si>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</si>
  <si>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</si>
  <si>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</si>
  <si>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</si>
  <si>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</si>
  <si>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</si>
  <si>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</si>
  <si>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</si>
  <si>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</si>
  <si>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</si>
  <si>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</si>
  <si>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</si>
  <si>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</si>
  <si>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</si>
  <si>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</si>
  <si>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</si>
  <si>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</si>
  <si>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</si>
  <si>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</si>
  <si>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</si>
  <si>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</si>
  <si>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</si>
  <si>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</si>
  <si>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</si>
  <si>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</si>
  <si>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</si>
  <si>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</si>
  <si>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</si>
  <si>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</si>
  <si>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</si>
  <si>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</si>
  <si>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</si>
  <si>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</si>
  <si>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</si>
  <si>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</si>
  <si>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</si>
  <si>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</si>
  <si>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</si>
  <si>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</si>
  <si>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</si>
  <si>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</si>
  <si>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</si>
  <si>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</si>
  <si>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</si>
  <si>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</si>
  <si>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</si>
  <si>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</si>
  <si>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</si>
  <si>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</si>
  <si>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</si>
  <si>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</si>
  <si>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</si>
  <si>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</si>
  <si>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</si>
  <si>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</si>
  <si>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</si>
  <si>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</si>
  <si>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</si>
  <si>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</si>
  <si>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</si>
  <si>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</si>
  <si>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</si>
  <si>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</si>
  <si>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</si>
  <si>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</si>
  <si>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</si>
  <si>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</si>
  <si>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</si>
  <si>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</si>
  <si>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</si>
  <si>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</si>
  <si>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</si>
  <si>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</si>
  <si>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</si>
  <si>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</si>
  <si>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</si>
  <si>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</si>
  <si>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</si>
  <si>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</si>
  <si>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</si>
  <si>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</si>
  <si>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</si>
  <si>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</si>
  <si>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</si>
  <si>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</si>
  <si>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</si>
  <si>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</si>
  <si>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</si>
  <si>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</si>
  <si>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</si>
  <si>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</si>
  <si>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</si>
  <si>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</si>
  <si>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</si>
  <si>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</si>
  <si>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</si>
  <si>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</si>
  <si>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</si>
  <si>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</si>
  <si>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</si>
  <si>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</si>
  <si>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</si>
  <si>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</si>
  <si>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</si>
  <si>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</si>
  <si>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</si>
  <si>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</si>
  <si>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</si>
  <si>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</si>
  <si>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</si>
  <si>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</si>
  <si>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</si>
  <si>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</si>
  <si>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</si>
  <si>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</si>
  <si>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</si>
  <si>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</si>
  <si>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</si>
  <si>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</si>
  <si>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</si>
  <si>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</si>
  <si>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</si>
  <si>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</si>
  <si>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</si>
  <si>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</si>
  <si>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</si>
  <si>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</si>
  <si>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</si>
  <si>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</si>
  <si>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</si>
  <si>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</si>
  <si>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</si>
  <si>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</si>
  <si>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</si>
  <si>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</si>
  <si>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</si>
  <si>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</si>
  <si>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</si>
  <si>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</si>
  <si>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</si>
  <si>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</si>
  <si>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</si>
  <si>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</si>
  <si>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</si>
  <si>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</si>
  <si>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</si>
  <si>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</si>
  <si>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</si>
  <si>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</si>
  <si>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</si>
  <si>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</si>
  <si>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</si>
  <si>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</si>
  <si>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</si>
  <si>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</si>
  <si>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</si>
  <si>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</si>
  <si>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</si>
  <si>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</si>
  <si>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</si>
  <si>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</si>
  <si>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</si>
  <si>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</si>
  <si>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</si>
  <si>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</si>
  <si>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</si>
  <si>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</si>
  <si>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</si>
  <si>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</si>
  <si>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</si>
  <si>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</si>
  <si>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</si>
  <si>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</si>
  <si>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</si>
  <si>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</si>
  <si>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</si>
  <si>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</si>
  <si>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</si>
  <si>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</si>
  <si>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</si>
  <si>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</si>
  <si>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</si>
  <si>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</si>
  <si>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</si>
  <si>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</si>
  <si>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</si>
  <si>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</si>
  <si>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</si>
  <si>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</si>
  <si>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</si>
  <si>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</si>
  <si>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</si>
  <si>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</si>
  <si>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</si>
  <si>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</si>
  <si>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</si>
  <si>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</si>
  <si>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</si>
  <si>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</si>
  <si>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</si>
  <si>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</si>
  <si>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</si>
  <si>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</si>
  <si>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</si>
  <si>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</si>
  <si>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</si>
  <si>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</si>
  <si>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</si>
  <si>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</si>
  <si>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</si>
  <si>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</si>
  <si>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</si>
  <si>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</si>
  <si>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</si>
  <si>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</si>
  <si>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</si>
  <si>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</si>
  <si>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</si>
  <si>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</si>
  <si>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</si>
  <si>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</si>
  <si>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</si>
  <si>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</si>
  <si>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</si>
  <si>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</si>
  <si>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</si>
  <si>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</si>
  <si>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</si>
  <si>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</si>
  <si>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</si>
  <si>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</si>
  <si>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</si>
  <si>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</si>
  <si>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</si>
  <si>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</si>
  <si>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</si>
  <si>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</si>
  <si>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</si>
  <si>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</si>
  <si>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</si>
  <si>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</si>
  <si>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</si>
  <si>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</si>
  <si>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</si>
  <si>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</si>
  <si>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</si>
  <si>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</si>
  <si>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</si>
  <si>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</si>
  <si>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</si>
  <si>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</si>
  <si>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</si>
  <si>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</si>
  <si>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</si>
  <si>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</si>
  <si>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</si>
  <si>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</si>
  <si>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</si>
  <si>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</si>
  <si>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</si>
  <si>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</si>
  <si>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</si>
  <si>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</si>
  <si>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</si>
  <si>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</si>
  <si>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</si>
  <si>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</si>
  <si>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</si>
  <si>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</si>
  <si>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</si>
  <si>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</si>
  <si>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</si>
  <si>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</si>
  <si>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</si>
  <si>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</si>
  <si>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</si>
  <si>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</si>
  <si>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</si>
  <si>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</si>
  <si>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</si>
  <si>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</si>
  <si>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</si>
  <si>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</si>
  <si>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</si>
  <si>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</si>
  <si>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</si>
  <si>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</si>
  <si>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</si>
  <si>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</si>
  <si>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</si>
  <si>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</si>
  <si>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</si>
  <si>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</si>
  <si>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</si>
  <si>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</si>
  <si>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</si>
  <si>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</si>
  <si>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</si>
  <si>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</si>
  <si>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</si>
  <si>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</si>
  <si>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</si>
  <si>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</si>
  <si>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</si>
  <si>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</si>
  <si>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</si>
  <si>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</si>
  <si>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</si>
  <si>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</si>
  <si>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</si>
  <si>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</si>
  <si>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</si>
  <si>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</si>
  <si>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</si>
  <si>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</si>
  <si>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</si>
  <si>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</si>
  <si>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</si>
  <si>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</si>
  <si>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</si>
  <si>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</si>
  <si>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</si>
  <si>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</si>
  <si>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</si>
  <si>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</si>
  <si>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</si>
  <si>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</si>
  <si>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</si>
  <si>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</si>
  <si>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</si>
  <si>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</si>
  <si>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</si>
  <si>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</si>
  <si>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</si>
  <si>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</si>
  <si>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</si>
  <si>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</si>
  <si>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</si>
  <si>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</si>
  <si>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</si>
  <si>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</si>
  <si>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</si>
  <si>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</si>
  <si>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</si>
  <si>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</si>
  <si>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</si>
  <si>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</si>
  <si>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</si>
  <si>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</si>
  <si>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</si>
  <si>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</si>
  <si>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</si>
  <si>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</si>
  <si>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</si>
  <si>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</si>
  <si>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</si>
  <si>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</si>
  <si>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</si>
  <si>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</si>
  <si>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</si>
  <si>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</si>
  <si>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</si>
  <si>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</si>
  <si>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</si>
  <si>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</si>
  <si>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</si>
  <si>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</si>
  <si>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</si>
  <si>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</si>
  <si>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</si>
  <si>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</si>
  <si>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</si>
  <si>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</si>
  <si>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</si>
  <si>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</si>
  <si>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</si>
  <si>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</si>
  <si>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</si>
  <si>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</si>
  <si>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</si>
  <si>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</si>
  <si>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</si>
  <si>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</si>
  <si>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</si>
  <si>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</si>
  <si>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</si>
  <si>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</si>
  <si>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</si>
  <si>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</si>
  <si>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</si>
  <si>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</si>
  <si>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</si>
  <si>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</si>
  <si>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</si>
  <si>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</si>
  <si>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</si>
  <si>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</si>
  <si>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</si>
  <si>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</si>
  <si>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</si>
  <si>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</si>
  <si>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</si>
  <si>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</si>
  <si>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</si>
  <si>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</si>
  <si>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</si>
  <si>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</si>
  <si>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</si>
  <si>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</si>
  <si>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</si>
  <si>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</si>
  <si>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</si>
  <si>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</si>
  <si>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</si>
  <si>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</si>
  <si>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</si>
  <si>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</si>
  <si>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</si>
  <si>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</si>
  <si>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</si>
  <si>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</si>
  <si>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</si>
  <si>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</si>
  <si>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</si>
  <si>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</si>
  <si>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</si>
  <si>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</si>
  <si>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</si>
  <si>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</si>
  <si>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</si>
  <si>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</si>
  <si>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</si>
  <si>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</si>
  <si>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</si>
  <si>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</si>
  <si>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</si>
  <si>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</si>
  <si>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</si>
  <si>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</si>
  <si>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</si>
  <si>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</si>
  <si>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</si>
  <si>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</si>
  <si>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</si>
  <si>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</si>
  <si>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</si>
  <si>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</si>
  <si>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</si>
  <si>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</si>
  <si>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</si>
  <si>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</si>
  <si>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</si>
  <si>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</si>
  <si>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</si>
  <si>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</si>
  <si>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</si>
  <si>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</si>
  <si>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</si>
  <si>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</si>
  <si>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</si>
  <si>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</si>
  <si>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</si>
  <si>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</si>
  <si>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</si>
  <si>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</si>
  <si>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</si>
  <si>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</si>
  <si>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</si>
  <si>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</si>
  <si>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</si>
  <si>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</si>
  <si>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</si>
  <si>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</si>
  <si>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</si>
  <si>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</si>
  <si>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</si>
  <si>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</si>
  <si>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</si>
  <si>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</si>
  <si>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</si>
  <si>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</si>
  <si>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</si>
  <si>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</si>
  <si>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</si>
  <si>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</si>
  <si>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</si>
  <si>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</si>
  <si>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</si>
  <si>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</si>
  <si>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</si>
  <si>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</si>
  <si>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</si>
  <si>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</si>
  <si>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</si>
  <si>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</si>
  <si>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</si>
  <si>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</si>
  <si>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</si>
  <si>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</si>
  <si>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</si>
  <si>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</si>
  <si>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</si>
  <si>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</si>
  <si>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</si>
  <si>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</si>
  <si>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</si>
  <si>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</si>
  <si>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</si>
  <si>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</si>
  <si>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</si>
  <si>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</si>
  <si>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</si>
  <si>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</si>
  <si>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</si>
  <si>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</si>
  <si>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</si>
  <si>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</si>
  <si>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</si>
  <si>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</si>
  <si>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</si>
  <si>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</si>
  <si>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</si>
  <si>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</si>
  <si>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</si>
  <si>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</si>
  <si>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</si>
  <si>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</si>
  <si>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</si>
  <si>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</si>
  <si>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</si>
  <si>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</si>
  <si>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</si>
  <si>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</si>
  <si>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</si>
  <si>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</si>
  <si>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</si>
  <si>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</si>
  <si>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</si>
  <si>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</si>
  <si>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</si>
  <si>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</si>
  <si>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</si>
  <si>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</si>
  <si>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</si>
  <si>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</si>
  <si>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</si>
  <si>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</si>
  <si>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</si>
  <si>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</si>
  <si>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</si>
  <si>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</si>
  <si>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</si>
  <si>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</si>
  <si>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</si>
  <si>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</si>
  <si>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</si>
  <si>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</si>
  <si>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</si>
  <si>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</si>
  <si>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</si>
  <si>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</si>
  <si>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</si>
  <si>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</si>
  <si>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</si>
  <si>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</si>
  <si>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</si>
  <si>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</si>
  <si>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</si>
  <si>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</si>
  <si>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</si>
  <si>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</si>
  <si>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</si>
  <si>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</si>
  <si>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</si>
  <si>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</si>
  <si>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</si>
  <si>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</si>
  <si>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</si>
  <si>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</si>
  <si>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</si>
  <si>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</si>
  <si>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</si>
  <si>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</si>
  <si>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</si>
  <si>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</si>
  <si>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</si>
  <si>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</si>
  <si>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</si>
  <si>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</si>
  <si>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</si>
  <si>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</si>
  <si>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</si>
  <si>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</si>
  <si>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</si>
  <si>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</si>
  <si>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</si>
  <si>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</si>
  <si>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</si>
  <si>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</si>
  <si>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</si>
  <si>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</si>
  <si>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</si>
  <si>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</si>
  <si>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</si>
  <si>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</si>
  <si>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</si>
  <si>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</si>
  <si>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</si>
  <si>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</si>
  <si>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</si>
  <si>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</si>
  <si>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</si>
  <si>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</si>
  <si>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</si>
  <si>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</si>
  <si>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</si>
  <si>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</si>
  <si>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</si>
  <si>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</si>
  <si>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</si>
  <si>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</si>
  <si>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</si>
  <si>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</si>
  <si>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</si>
  <si>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</si>
  <si>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</si>
  <si>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</si>
  <si>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</si>
  <si>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</si>
  <si>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</si>
  <si>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</si>
  <si>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</si>
  <si>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</si>
  <si>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</si>
  <si>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</si>
  <si>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</si>
  <si>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</si>
  <si>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</si>
  <si>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</si>
  <si>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</si>
  <si>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</si>
  <si>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</si>
  <si>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</si>
  <si>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</si>
  <si>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</si>
  <si>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</si>
  <si>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</si>
  <si>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</si>
  <si>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</si>
  <si>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</si>
  <si>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</si>
  <si>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</si>
  <si>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</si>
  <si>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</si>
  <si>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</si>
  <si>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</si>
  <si>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</si>
  <si>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</si>
  <si>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</si>
  <si>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</si>
  <si>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</si>
  <si>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</si>
  <si>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</si>
  <si>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</si>
  <si>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</si>
  <si>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</si>
  <si>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</si>
  <si>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</si>
  <si>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</si>
  <si>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</si>
  <si>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</si>
  <si>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</si>
  <si>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</si>
  <si>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</si>
  <si>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</si>
  <si>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</si>
  <si>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</si>
  <si>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</si>
  <si>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</si>
  <si>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</si>
  <si>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</si>
  <si>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</si>
  <si>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</si>
  <si>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</si>
  <si>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</si>
  <si>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</si>
  <si>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</si>
  <si>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</si>
  <si>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</si>
  <si>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</si>
  <si>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</si>
  <si>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</si>
  <si>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</si>
  <si>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</si>
  <si>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</si>
  <si>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</si>
  <si>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</si>
  <si>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</si>
  <si>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</si>
  <si>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</si>
  <si>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</si>
  <si>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</si>
  <si>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</si>
  <si>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</si>
  <si>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</si>
  <si>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</si>
  <si>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</si>
  <si>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</si>
  <si>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</si>
  <si>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</si>
  <si>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</si>
  <si>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</si>
  <si>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</si>
  <si>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</si>
  <si>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</si>
  <si>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</si>
  <si>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</si>
  <si>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</si>
  <si>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</si>
  <si>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</si>
  <si>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</si>
  <si>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</si>
  <si>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</si>
  <si>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</si>
  <si>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</si>
  <si>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</si>
  <si>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</si>
  <si>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</si>
  <si>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</si>
  <si>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</si>
  <si>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</si>
  <si>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</si>
  <si>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</si>
  <si>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</si>
  <si>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</si>
  <si>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</si>
  <si>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</si>
  <si>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</si>
  <si>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</si>
  <si>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</si>
  <si>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</si>
  <si>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</si>
  <si>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</si>
  <si>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</si>
  <si>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</si>
  <si>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</si>
  <si>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</si>
  <si>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</si>
  <si>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</si>
  <si>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</si>
  <si>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</si>
  <si>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</si>
  <si>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</si>
  <si>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</si>
  <si>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</si>
  <si>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</si>
  <si>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</si>
  <si>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</si>
  <si>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</si>
  <si>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</si>
  <si>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</si>
  <si>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</si>
  <si>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</si>
  <si>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</si>
  <si>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</si>
  <si>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</si>
  <si>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</si>
  <si>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</si>
  <si>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</si>
  <si>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</si>
  <si>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</si>
  <si>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</si>
  <si>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</si>
  <si>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</si>
  <si>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</si>
  <si>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</si>
  <si>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</si>
  <si>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</si>
  <si>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</si>
  <si>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</si>
  <si>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</si>
  <si>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</si>
  <si>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</si>
  <si>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</si>
  <si>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</si>
  <si>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</si>
  <si>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</si>
  <si>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</si>
  <si>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</si>
  <si>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</si>
  <si>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</si>
  <si>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</si>
  <si>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</si>
  <si>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</si>
  <si>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</si>
  <si>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</si>
  <si>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</si>
  <si>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</si>
  <si>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</si>
  <si>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</si>
  <si>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</si>
  <si>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</si>
  <si>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</si>
  <si>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</si>
  <si>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</si>
  <si>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</si>
  <si>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</si>
  <si>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</si>
  <si>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</si>
  <si>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</si>
  <si>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</si>
  <si>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</si>
  <si>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</si>
  <si>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</si>
  <si>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</si>
  <si>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</si>
  <si>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</si>
  <si>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</si>
  <si>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</si>
  <si>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</si>
  <si>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</si>
  <si>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</si>
  <si>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</si>
  <si>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</si>
  <si>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</si>
  <si>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</si>
  <si>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</si>
  <si>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</si>
  <si>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</si>
  <si>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</si>
  <si>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</si>
  <si>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</si>
  <si>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</si>
  <si>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</si>
  <si>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</si>
  <si>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</si>
  <si>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</si>
  <si>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</si>
  <si>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</si>
  <si>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</si>
  <si>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</si>
  <si>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</si>
  <si>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</si>
  <si>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</si>
  <si>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</si>
  <si>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</si>
  <si>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</si>
  <si>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</si>
  <si>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</si>
  <si>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</si>
  <si>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</si>
  <si>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</si>
  <si>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</si>
  <si>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</si>
  <si>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</si>
  <si>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</si>
  <si>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</si>
  <si>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</si>
  <si>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</si>
  <si>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</si>
  <si>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</si>
  <si>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</si>
  <si>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</si>
  <si>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</si>
  <si>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</si>
  <si>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</si>
  <si>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</si>
  <si>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</si>
  <si>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</si>
  <si>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</si>
  <si>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</si>
  <si>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</si>
  <si>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</si>
  <si>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</si>
  <si>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</si>
  <si>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</si>
  <si>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</si>
  <si>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</si>
  <si>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</si>
  <si>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</si>
  <si>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</si>
  <si>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</si>
  <si>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</si>
  <si>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</si>
  <si>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</si>
  <si>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</si>
  <si>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</si>
  <si>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</si>
  <si>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</si>
  <si>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</si>
  <si>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</si>
  <si>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</si>
  <si>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</si>
  <si>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</si>
  <si>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</si>
  <si>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</si>
  <si>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</si>
  <si>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</si>
  <si>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</si>
  <si>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</si>
  <si>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</si>
  <si>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</si>
  <si>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</si>
  <si>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</si>
  <si>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</si>
  <si>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</si>
  <si>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</si>
  <si>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</si>
  <si>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</si>
  <si>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</si>
  <si>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</si>
  <si>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</si>
  <si>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</si>
  <si>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</si>
  <si>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</si>
  <si>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</si>
  <si>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</si>
  <si>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</si>
  <si>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</si>
  <si>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</si>
  <si>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</si>
  <si>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</si>
  <si>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</si>
  <si>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</si>
  <si>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</si>
  <si>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</si>
  <si>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</si>
  <si>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</si>
  <si>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</si>
  <si>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</si>
  <si>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</si>
  <si>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</si>
  <si>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</si>
  <si>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</si>
  <si>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</si>
  <si>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</si>
  <si>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</si>
  <si>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</si>
  <si>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</si>
  <si>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</si>
  <si>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</si>
  <si>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</si>
  <si>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</si>
  <si>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</si>
  <si>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</si>
  <si>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</si>
  <si>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</si>
  <si>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</si>
  <si>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</si>
  <si>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</si>
  <si>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</si>
  <si>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</si>
  <si>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</si>
  <si>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</si>
  <si>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</si>
  <si>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</si>
  <si>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</si>
  <si>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</si>
  <si>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</si>
  <si>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</si>
  <si>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</si>
  <si>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</si>
  <si>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</si>
  <si>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</si>
  <si>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</si>
  <si>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</si>
  <si>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</si>
  <si>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</si>
  <si>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</si>
  <si>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</si>
  <si>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</si>
  <si>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</si>
  <si>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</si>
  <si>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</si>
  <si>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</si>
  <si>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</si>
  <si>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</si>
  <si>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</si>
  <si>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</si>
  <si>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</si>
  <si>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</si>
  <si>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</si>
  <si>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</si>
  <si>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</si>
  <si>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</si>
  <si>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</si>
  <si>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</si>
  <si>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</si>
  <si>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</si>
  <si>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</si>
  <si>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</si>
  <si>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</si>
  <si>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</si>
  <si>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</si>
  <si>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</si>
  <si>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</si>
  <si>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</si>
  <si>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</si>
  <si>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</si>
  <si>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</si>
  <si>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</si>
  <si>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</si>
  <si>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</si>
  <si>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</si>
  <si>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</si>
  <si>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</si>
  <si>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</si>
  <si>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</si>
  <si>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</si>
  <si>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</si>
  <si>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</si>
  <si>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</si>
  <si>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</si>
  <si>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</si>
  <si>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</si>
  <si>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</si>
  <si>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</si>
  <si>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</si>
  <si>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</si>
  <si>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</si>
  <si>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</si>
  <si>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</si>
  <si>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</si>
  <si>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</si>
  <si>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</si>
  <si>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</si>
  <si>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</si>
  <si>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</si>
  <si>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</si>
  <si>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</si>
  <si>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</si>
  <si>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</si>
  <si>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</si>
  <si>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</si>
  <si>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</si>
  <si>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</si>
  <si>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</si>
  <si>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</si>
  <si>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</si>
  <si>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</si>
  <si>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</si>
  <si>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</si>
  <si>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</si>
  <si>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</si>
  <si>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</si>
  <si>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</si>
  <si>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</si>
  <si>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</si>
  <si>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</si>
  <si>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</si>
  <si>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</si>
  <si>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</si>
  <si>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</si>
  <si>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</si>
  <si>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</si>
  <si>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</si>
  <si>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</si>
  <si>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</si>
  <si>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</si>
  <si>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</si>
  <si>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</si>
  <si>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</si>
  <si>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</si>
  <si>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</si>
  <si>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</si>
  <si>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</si>
  <si>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</si>
  <si>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</si>
  <si>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</si>
  <si>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</si>
  <si>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</si>
  <si>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</si>
  <si>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</si>
  <si>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</si>
  <si>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</si>
  <si>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</si>
  <si>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</si>
  <si>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</si>
  <si>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</si>
  <si>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</si>
  <si>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</si>
  <si>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</si>
  <si>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</si>
  <si>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</si>
  <si>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</si>
  <si>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</si>
  <si>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</si>
  <si>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</si>
  <si>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</si>
  <si>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</si>
  <si>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</si>
  <si>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</si>
  <si>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</si>
  <si>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</si>
  <si>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</si>
  <si>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</si>
  <si>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</si>
  <si>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</si>
  <si>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</si>
  <si>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</si>
  <si>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</si>
  <si>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</si>
  <si>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</si>
  <si>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</si>
  <si>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</si>
  <si>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</si>
  <si>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</si>
  <si>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</si>
  <si>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</si>
  <si>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</si>
  <si>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</si>
  <si>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</si>
  <si>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</si>
  <si>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</si>
  <si>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</si>
  <si>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</si>
  <si>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</si>
  <si>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</si>
  <si>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</si>
  <si>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</si>
  <si>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</si>
  <si>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</si>
  <si>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</si>
  <si>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</si>
  <si>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</si>
  <si>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</si>
  <si>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</si>
  <si>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</si>
  <si>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</si>
  <si>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</si>
  <si>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</si>
  <si>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</si>
  <si>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</si>
  <si>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</si>
  <si>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</si>
  <si>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</si>
  <si>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</si>
  <si>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</si>
  <si>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</si>
  <si>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</si>
  <si>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</si>
  <si>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</si>
  <si>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</si>
  <si>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</si>
  <si>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</si>
  <si>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</si>
  <si>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</si>
  <si>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</si>
  <si>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</si>
  <si>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</si>
  <si>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</si>
  <si>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</si>
  <si>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</si>
  <si>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</si>
  <si>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</si>
  <si>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</si>
  <si>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</si>
  <si>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</si>
  <si>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</si>
  <si>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</si>
  <si>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</si>
  <si>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</si>
  <si>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</si>
  <si>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</si>
  <si>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</si>
  <si>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</si>
  <si>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</si>
  <si>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</si>
  <si>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</si>
  <si>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</si>
  <si>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</si>
  <si>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</si>
  <si>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</si>
  <si>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</si>
  <si>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</si>
  <si>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</si>
  <si>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</si>
  <si>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</si>
  <si>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</si>
  <si>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</si>
  <si>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</si>
  <si>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</si>
  <si>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</si>
  <si>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</si>
  <si>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</si>
  <si>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</si>
  <si>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</si>
  <si>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</si>
  <si>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</si>
  <si>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</si>
  <si>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</si>
  <si>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</si>
  <si>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</si>
  <si>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</si>
  <si>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</si>
  <si>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</si>
  <si>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</si>
  <si>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</si>
  <si>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</si>
  <si>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</si>
  <si>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</si>
  <si>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</si>
  <si>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</si>
  <si>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</si>
  <si>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</si>
  <si>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</si>
  <si>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</si>
  <si>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</si>
  <si>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</si>
  <si>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</si>
  <si>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</si>
  <si>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</si>
  <si>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</si>
  <si>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</si>
  <si>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</si>
  <si>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</si>
  <si>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</si>
  <si>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</si>
  <si>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</si>
  <si>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</si>
  <si>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</si>
  <si>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</si>
  <si>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</si>
  <si>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</si>
  <si>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</si>
  <si>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</si>
  <si>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</si>
  <si>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</si>
  <si>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</si>
  <si>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</si>
  <si>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</si>
  <si>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</si>
  <si>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</si>
  <si>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</si>
  <si>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</si>
  <si>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</si>
  <si>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</si>
  <si>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</si>
  <si>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</si>
  <si>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</si>
  <si>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</si>
  <si>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</si>
  <si>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</si>
  <si>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</si>
  <si>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</si>
  <si>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</si>
  <si>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</si>
  <si>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</si>
  <si>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</si>
  <si>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</si>
  <si>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</si>
  <si>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</si>
  <si>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</si>
  <si>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</si>
  <si>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</si>
  <si>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</si>
  <si>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</si>
  <si>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</si>
  <si>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</si>
  <si>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</si>
  <si>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</si>
  <si>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</si>
  <si>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</si>
  <si>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</si>
  <si>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</si>
  <si>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</si>
  <si>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</si>
  <si>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</si>
  <si>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</si>
  <si>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</si>
  <si>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</si>
  <si>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</si>
  <si>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</si>
  <si>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</si>
  <si>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</si>
  <si>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</si>
  <si>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</si>
  <si>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</si>
  <si>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</si>
  <si>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</si>
  <si>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</si>
  <si>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</si>
  <si>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</si>
  <si>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</si>
  <si>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</si>
  <si>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</si>
  <si>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</si>
  <si>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</si>
  <si>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</si>
  <si>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</si>
  <si>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</si>
  <si>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</si>
  <si>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</si>
  <si>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</si>
  <si>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</si>
  <si>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</si>
  <si>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</si>
  <si>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</si>
  <si>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</si>
  <si>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</si>
  <si>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</si>
  <si>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</si>
  <si>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</si>
  <si>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</si>
  <si>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</si>
  <si>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</si>
  <si>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</si>
  <si>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</si>
  <si>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</si>
  <si>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</si>
  <si>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</si>
  <si>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</si>
  <si>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</si>
  <si>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</si>
  <si>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</si>
  <si>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</si>
  <si>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</si>
  <si>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</si>
  <si>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</si>
  <si>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</si>
  <si>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</si>
  <si>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</si>
  <si>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</si>
  <si>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</si>
  <si>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</si>
  <si>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</si>
  <si>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</si>
  <si>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</si>
  <si>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</si>
  <si>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</si>
  <si>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</si>
  <si>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</si>
  <si>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</si>
  <si>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</si>
  <si>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</si>
  <si>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</si>
  <si>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</si>
  <si>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</si>
  <si>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</si>
  <si>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</si>
  <si>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</si>
  <si>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</si>
  <si>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</si>
  <si>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</si>
  <si>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</si>
  <si>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</si>
  <si>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</si>
  <si>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</si>
  <si>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</si>
  <si>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</si>
  <si>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</si>
  <si>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</si>
  <si>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</si>
  <si>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</si>
  <si>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</si>
  <si>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</si>
  <si>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</si>
  <si>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</si>
  <si>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</si>
  <si>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</si>
  <si>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</si>
  <si>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</si>
  <si>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</si>
  <si>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</si>
  <si>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</si>
  <si>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</si>
  <si>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</si>
  <si>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</si>
  <si>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</si>
  <si>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</si>
  <si>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</si>
  <si>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</si>
  <si>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</si>
  <si>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</si>
  <si>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</si>
  <si>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</si>
  <si>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</si>
  <si>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</si>
  <si>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</si>
  <si>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</si>
  <si>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</si>
  <si>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</si>
  <si>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</si>
  <si>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</si>
  <si>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</si>
  <si>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</si>
  <si>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</si>
  <si>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</si>
  <si>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</si>
  <si>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</si>
  <si>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</si>
  <si>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</si>
  <si>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</si>
  <si>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</si>
  <si>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</si>
  <si>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</si>
  <si>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</si>
  <si>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</si>
  <si>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</si>
  <si>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</si>
  <si>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</si>
  <si>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</si>
  <si>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</si>
  <si>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</si>
  <si>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</si>
  <si>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</si>
  <si>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</si>
  <si>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</si>
  <si>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</si>
  <si>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</si>
  <si>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</si>
  <si>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</si>
  <si>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</si>
  <si>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</si>
  <si>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</si>
  <si>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</si>
  <si>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</si>
  <si>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</si>
  <si>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</si>
  <si>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</si>
  <si>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</si>
  <si>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</si>
  <si>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</si>
  <si>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</si>
  <si>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</si>
  <si>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</si>
  <si>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</si>
  <si>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</si>
  <si>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</si>
  <si>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</si>
  <si>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</si>
  <si>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</si>
  <si>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</si>
  <si>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</si>
  <si>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</si>
  <si>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</si>
  <si>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</si>
  <si>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</si>
  <si>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</si>
  <si>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</si>
  <si>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</si>
  <si>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</si>
  <si>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</si>
  <si>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</si>
  <si>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</si>
  <si>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</si>
  <si>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</si>
  <si>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</si>
  <si>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</si>
  <si>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</si>
  <si>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</si>
  <si>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</si>
  <si>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</si>
  <si>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</si>
  <si>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</si>
  <si>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</si>
  <si>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</si>
  <si>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</si>
  <si>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</si>
  <si>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</si>
  <si>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</si>
  <si>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</si>
  <si>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</si>
  <si>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</si>
  <si>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</si>
  <si>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</si>
  <si>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</si>
  <si>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</si>
  <si>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</si>
  <si>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</si>
  <si>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</si>
  <si>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</si>
  <si>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</si>
  <si>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</si>
  <si>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</si>
  <si>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</si>
  <si>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</si>
  <si>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</si>
  <si>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</si>
  <si>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</si>
  <si>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</si>
  <si>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</si>
  <si>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</si>
  <si>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</si>
  <si>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</si>
  <si>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</si>
  <si>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</si>
  <si>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</si>
  <si>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</si>
  <si>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</si>
  <si>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</si>
  <si>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</si>
  <si>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</si>
  <si>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</si>
  <si>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</si>
  <si>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</si>
  <si>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</si>
  <si>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</si>
  <si>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</si>
  <si>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</si>
  <si>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</si>
  <si>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</si>
  <si>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</si>
  <si>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</si>
  <si>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</si>
  <si>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</si>
  <si>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</si>
  <si>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</si>
  <si>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</si>
  <si>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</si>
  <si>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</si>
  <si>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</si>
  <si>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</si>
  <si>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</si>
  <si>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</si>
  <si>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</si>
  <si>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</si>
  <si>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</si>
  <si>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</si>
  <si>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</si>
  <si>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</si>
  <si>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</si>
  <si>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</si>
  <si>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</si>
  <si>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</si>
  <si>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</si>
  <si>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</si>
  <si>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</si>
  <si>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</si>
  <si>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</si>
  <si>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</si>
  <si>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</si>
  <si>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</si>
  <si>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</si>
  <si>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</si>
  <si>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</si>
  <si>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</si>
  <si>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</si>
  <si>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</si>
  <si>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</si>
  <si>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</si>
  <si>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</si>
  <si>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</si>
  <si>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</si>
  <si>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</si>
  <si>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</si>
  <si>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</si>
  <si>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</si>
  <si>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</si>
  <si>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</si>
  <si>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</si>
  <si>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</si>
  <si>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</si>
  <si>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</si>
  <si>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</si>
  <si>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</si>
  <si>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</si>
  <si>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</si>
  <si>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</si>
  <si>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</si>
  <si>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</si>
  <si>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</si>
  <si>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</si>
  <si>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</si>
  <si>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</si>
  <si>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</si>
  <si>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</si>
  <si>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</si>
  <si>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</si>
  <si>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</si>
  <si>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</si>
  <si>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</si>
  <si>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</si>
  <si>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</si>
  <si>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</si>
  <si>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</si>
  <si>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</si>
  <si>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</si>
  <si>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</si>
  <si>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</si>
  <si>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</si>
  <si>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</si>
  <si>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</si>
  <si>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</si>
  <si>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</si>
  <si>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</si>
  <si>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</si>
  <si>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</si>
  <si>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</si>
  <si>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</si>
  <si>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</si>
  <si>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</si>
  <si>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</si>
  <si>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</si>
  <si>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</si>
  <si>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</si>
  <si>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</si>
  <si>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</si>
  <si>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</si>
  <si>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</si>
  <si>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</si>
  <si>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</si>
  <si>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</si>
  <si>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</si>
  <si>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</si>
  <si>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</si>
  <si>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</si>
  <si>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</si>
  <si>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</si>
  <si>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</si>
  <si>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</si>
  <si>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</si>
  <si>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</si>
  <si>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</si>
  <si>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</si>
  <si>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</si>
  <si>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</si>
  <si>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</si>
  <si>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</si>
  <si>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</si>
  <si>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</si>
  <si>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</si>
  <si>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</si>
  <si>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</si>
  <si>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</si>
  <si>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</si>
  <si>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</si>
  <si>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</si>
  <si>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</si>
  <si>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</si>
  <si>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</si>
  <si>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</si>
  <si>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</si>
  <si>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</si>
  <si>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</si>
  <si>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</si>
  <si>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</si>
  <si>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</si>
  <si>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</si>
  <si>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</si>
  <si>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</si>
  <si>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</si>
  <si>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</si>
  <si>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</si>
  <si>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</si>
  <si>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</si>
  <si>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</si>
  <si>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</si>
  <si>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</si>
  <si>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</si>
  <si>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</si>
  <si>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</si>
  <si>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</si>
  <si>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</si>
  <si>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</si>
  <si>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</si>
  <si>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</si>
  <si>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</si>
  <si>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</si>
  <si>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</si>
  <si>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</si>
  <si>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</si>
  <si>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</si>
  <si>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</si>
  <si>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</si>
  <si>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</si>
  <si>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</si>
  <si>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</si>
  <si>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</si>
  <si>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</si>
  <si>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</si>
  <si>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</si>
  <si>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</si>
  <si>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</si>
  <si>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</si>
  <si>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</si>
  <si>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</si>
  <si>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</si>
  <si>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</si>
  <si>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</si>
  <si>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</si>
  <si>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</si>
  <si>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</si>
  <si>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</si>
  <si>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</si>
  <si>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</si>
  <si>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</si>
  <si>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</si>
  <si>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</si>
  <si>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</si>
  <si>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</si>
  <si>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</si>
  <si>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</si>
  <si>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</si>
  <si>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</si>
  <si>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</si>
  <si>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</si>
  <si>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</si>
  <si>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</si>
  <si>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</si>
  <si>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</si>
  <si>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</si>
  <si>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</si>
  <si>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</si>
  <si>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</si>
  <si>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</si>
  <si>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</si>
  <si>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</si>
  <si>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</si>
  <si>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</si>
  <si>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</si>
  <si>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</si>
  <si>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</si>
  <si>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</si>
  <si>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</si>
  <si>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</si>
  <si>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</si>
  <si>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</si>
  <si>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</si>
  <si>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</si>
  <si>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</si>
  <si>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</si>
  <si>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</si>
  <si>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</si>
  <si>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</si>
  <si>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</si>
  <si>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</si>
  <si>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</si>
  <si>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</si>
  <si>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</si>
  <si>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</si>
  <si>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</si>
  <si>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</si>
  <si>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</si>
  <si>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</si>
  <si>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</si>
  <si>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</si>
  <si>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</si>
  <si>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</si>
  <si>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</si>
  <si>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</si>
  <si>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</si>
  <si>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</si>
  <si>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</si>
  <si>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</si>
  <si>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</si>
  <si>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</si>
  <si>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</si>
  <si>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</si>
  <si>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</si>
  <si>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</si>
  <si>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</si>
  <si>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</si>
  <si>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</si>
  <si>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</si>
  <si>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</si>
  <si>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</si>
  <si>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</si>
  <si>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</si>
  <si>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</si>
  <si>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</si>
  <si>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</si>
  <si>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</si>
  <si>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</si>
  <si>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</si>
  <si>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</si>
  <si>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</si>
  <si>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</si>
  <si>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</si>
  <si>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</si>
  <si>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</si>
  <si>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</si>
  <si>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</si>
  <si>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</si>
  <si>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</si>
  <si>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</si>
  <si>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</si>
  <si>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</si>
  <si>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</si>
  <si>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</si>
  <si>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</si>
  <si>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</si>
  <si>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</si>
  <si>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</si>
  <si>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</si>
  <si>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</si>
  <si>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</si>
  <si>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</si>
  <si>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</si>
  <si>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</si>
  <si>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</si>
  <si>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</si>
  <si>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</si>
  <si>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</si>
  <si>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</si>
  <si>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</si>
  <si>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</si>
  <si>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</si>
  <si>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</si>
  <si>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</si>
  <si>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</si>
  <si>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</si>
  <si>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</si>
  <si>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</si>
  <si>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</si>
  <si>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</si>
  <si>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</si>
  <si>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</si>
  <si>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</si>
  <si>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</si>
  <si>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</si>
  <si>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</si>
  <si>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</si>
  <si>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</si>
  <si>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</si>
  <si>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</si>
  <si>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</si>
  <si>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</si>
  <si>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</si>
  <si>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</si>
  <si>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</si>
  <si>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</si>
  <si>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</si>
  <si>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</si>
  <si>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</si>
  <si>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</si>
  <si>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</si>
  <si>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</si>
  <si>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</si>
  <si>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</si>
  <si>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</si>
  <si>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</si>
  <si>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</si>
  <si>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</si>
  <si>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</si>
  <si>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</si>
  <si>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</si>
  <si>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</si>
  <si>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</si>
  <si>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</si>
  <si>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</si>
  <si>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</si>
  <si>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</si>
  <si>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</si>
  <si>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</si>
  <si>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</si>
  <si>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</si>
  <si>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</si>
  <si>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</si>
  <si>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</si>
  <si>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</si>
  <si>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</si>
  <si>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</si>
  <si>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</si>
  <si>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</si>
  <si>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</si>
  <si>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</si>
  <si>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</si>
  <si>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</si>
  <si>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</si>
  <si>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</si>
  <si>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</si>
  <si>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</si>
  <si>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</si>
  <si>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</si>
  <si>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</si>
  <si>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</si>
  <si>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</si>
  <si>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</si>
  <si>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</si>
  <si>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</si>
  <si>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</si>
  <si>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</si>
  <si>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</si>
  <si>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</si>
  <si>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</si>
  <si>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</si>
  <si>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</si>
  <si>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</si>
  <si>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</si>
  <si>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</si>
  <si>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</si>
  <si>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</si>
  <si>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</si>
  <si>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</si>
  <si>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</si>
  <si>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</si>
  <si>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</si>
  <si>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</si>
  <si>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</si>
  <si>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</si>
  <si>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</si>
  <si>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</si>
  <si>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</si>
  <si>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</si>
  <si>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</si>
  <si>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</si>
  <si>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</si>
  <si>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</si>
  <si>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</si>
  <si>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</si>
  <si>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</si>
  <si>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</si>
  <si>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</si>
  <si>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</si>
  <si>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</si>
  <si>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</si>
  <si>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</si>
  <si>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</si>
  <si>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</si>
  <si>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</si>
  <si>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</si>
  <si>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</si>
  <si>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</si>
  <si>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</si>
  <si>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</si>
  <si>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</si>
  <si>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</si>
  <si>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</si>
  <si>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</si>
  <si>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</si>
  <si>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</si>
  <si>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</si>
  <si>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</si>
  <si>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</si>
  <si>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</si>
  <si>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</si>
  <si>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</si>
  <si>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</si>
  <si>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</si>
  <si>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</si>
  <si>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</si>
  <si>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</si>
  <si>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</si>
  <si>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</si>
  <si>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</si>
  <si>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</si>
  <si>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</si>
  <si>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</si>
  <si>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</si>
  <si>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</si>
  <si>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</si>
  <si>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</si>
  <si>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</si>
  <si>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</si>
  <si>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</si>
  <si>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</si>
  <si>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</si>
  <si>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</si>
  <si>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</si>
  <si>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</si>
  <si>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</si>
  <si>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</si>
  <si>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</si>
  <si>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</si>
  <si>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</si>
  <si>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</si>
  <si>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</si>
  <si>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</si>
  <si>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</si>
  <si>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</si>
  <si>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</si>
  <si>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</si>
  <si>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</si>
  <si>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</si>
  <si>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</si>
  <si>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</si>
  <si>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</si>
  <si>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</si>
  <si>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</si>
  <si>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</si>
  <si>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</si>
  <si>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</si>
  <si>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</si>
  <si>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</si>
  <si>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</si>
  <si>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</si>
  <si>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</si>
  <si>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</si>
  <si>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</si>
  <si>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</si>
  <si>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</si>
  <si>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</si>
  <si>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</si>
  <si>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</si>
  <si>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</si>
  <si>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</si>
  <si>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</si>
  <si>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</si>
  <si>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</si>
  <si>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</si>
  <si>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</si>
  <si>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</si>
  <si>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</si>
  <si>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</si>
  <si>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</si>
  <si>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</si>
  <si>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</si>
  <si>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</si>
  <si>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</si>
  <si>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</si>
  <si>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</si>
  <si>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</si>
  <si>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</si>
  <si>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</si>
  <si>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</si>
  <si>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</si>
  <si>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</si>
  <si>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</si>
  <si>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</si>
  <si>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</si>
  <si>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</si>
  <si>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</si>
  <si>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</si>
  <si>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</si>
  <si>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</si>
  <si>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</si>
  <si>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</si>
  <si>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</si>
  <si>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</si>
  <si>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</si>
  <si>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</si>
  <si>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</si>
  <si>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</si>
  <si>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</si>
  <si>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</si>
  <si>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</si>
  <si>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</si>
  <si>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</si>
  <si>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</si>
  <si>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</si>
  <si>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</si>
  <si>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</si>
  <si>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</si>
  <si>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</si>
  <si>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</si>
  <si>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</si>
  <si>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</si>
  <si>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</si>
  <si>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</si>
  <si>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</si>
  <si>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</si>
  <si>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</si>
  <si>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</si>
  <si>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</si>
  <si>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</si>
  <si>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</si>
  <si>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</si>
  <si>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</si>
  <si>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</si>
  <si>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</si>
  <si>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</si>
  <si>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</si>
  <si>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</si>
  <si>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</si>
  <si>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</si>
  <si>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</si>
  <si>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</si>
  <si>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</si>
  <si>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</si>
  <si>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</si>
  <si>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</si>
  <si>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</si>
  <si>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</si>
  <si>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</si>
  <si>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</si>
  <si>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</si>
  <si>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</si>
  <si>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</si>
  <si>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</si>
  <si>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</si>
  <si>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</si>
  <si>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</si>
  <si>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</si>
  <si>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</si>
  <si>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</si>
  <si>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</si>
  <si>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</si>
  <si>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</si>
  <si>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</si>
  <si>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</si>
  <si>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</si>
  <si>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</si>
  <si>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</si>
  <si>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</si>
  <si>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</si>
  <si>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</si>
  <si>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</si>
  <si>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</si>
  <si>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</si>
  <si>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</si>
  <si>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</si>
  <si>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</si>
  <si>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</si>
  <si>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</si>
  <si>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</si>
  <si>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</si>
  <si>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</si>
  <si>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</si>
  <si>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</si>
  <si>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</si>
  <si>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</si>
  <si>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</si>
  <si>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</si>
  <si>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</si>
  <si>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</si>
  <si>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</si>
  <si>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</si>
  <si>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</si>
  <si>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</si>
  <si>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</si>
  <si>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</si>
  <si>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</si>
  <si>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</si>
  <si>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</si>
  <si>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</si>
  <si>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</si>
  <si>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</si>
  <si>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</si>
  <si>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</si>
  <si>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</si>
  <si>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</si>
  <si>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</si>
  <si>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</si>
  <si>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</si>
  <si>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</si>
  <si>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</si>
  <si>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</si>
  <si>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</si>
  <si>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</si>
  <si>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</si>
  <si>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</si>
  <si>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</si>
  <si>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</si>
  <si>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</si>
  <si>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</si>
  <si>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</si>
  <si>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</si>
  <si>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</si>
  <si>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</si>
  <si>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</si>
  <si>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</si>
  <si>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</si>
  <si>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</si>
  <si>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</si>
  <si>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</si>
  <si>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</si>
  <si>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</si>
  <si>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</si>
  <si>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</si>
  <si>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</si>
  <si>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</si>
  <si>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</si>
  <si>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</si>
  <si>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</si>
  <si>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</si>
  <si>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</si>
  <si>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</si>
  <si>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</si>
  <si>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</si>
  <si>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</si>
  <si>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</si>
  <si>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</si>
  <si>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</si>
  <si>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</si>
  <si>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</si>
  <si>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</si>
  <si>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</si>
  <si>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</si>
  <si>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</si>
  <si>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</si>
  <si>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</si>
  <si>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</si>
  <si>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</si>
  <si>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</si>
  <si>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</si>
  <si>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</si>
  <si>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</si>
  <si>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</si>
  <si>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</si>
  <si>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</si>
  <si>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</si>
  <si>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</si>
  <si>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</si>
  <si>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</si>
  <si>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</si>
  <si>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</si>
  <si>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</si>
  <si>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</si>
  <si>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</si>
  <si>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</si>
  <si>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</si>
  <si>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</si>
  <si>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</si>
  <si>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</si>
  <si>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</si>
  <si>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</si>
  <si>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</si>
  <si>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</si>
  <si>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</si>
  <si>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</si>
  <si>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</si>
  <si>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</si>
  <si>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</si>
  <si>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</si>
  <si>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</si>
  <si>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</si>
  <si>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</si>
  <si>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</si>
  <si>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</si>
  <si>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</si>
  <si>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</si>
  <si>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</si>
  <si>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</si>
  <si>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</si>
  <si>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</si>
  <si>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</si>
  <si>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</si>
  <si>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</si>
  <si>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</si>
  <si>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</si>
  <si>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</si>
  <si>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</si>
  <si>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</si>
  <si>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</si>
  <si>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</si>
  <si>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</si>
  <si>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</si>
  <si>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</si>
  <si>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</si>
  <si>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</si>
  <si>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</si>
  <si>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</si>
  <si>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</si>
  <si>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</si>
  <si>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</si>
  <si>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</si>
  <si>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</si>
  <si>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</si>
  <si>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</si>
  <si>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</si>
  <si>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</si>
  <si>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</si>
  <si>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</si>
  <si>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</si>
  <si>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</si>
  <si>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</si>
  <si>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</si>
  <si>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</si>
  <si>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</si>
  <si>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</si>
  <si>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</si>
  <si>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</si>
  <si>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</si>
  <si>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</si>
  <si>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</si>
  <si>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</si>
  <si>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</si>
  <si>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</si>
  <si>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</si>
  <si>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</si>
  <si>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</si>
  <si>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</si>
  <si>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</si>
  <si>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</si>
  <si>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</si>
  <si>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</si>
  <si>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</si>
  <si>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</si>
  <si>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</si>
  <si>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</si>
  <si>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</si>
  <si>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</si>
  <si>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</si>
  <si>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</si>
  <si>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</si>
  <si>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</si>
  <si>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</si>
  <si>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</si>
  <si>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</si>
  <si>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</si>
  <si>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</si>
  <si>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</si>
  <si>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</si>
  <si>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</si>
  <si>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</si>
  <si>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</si>
  <si>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</si>
  <si>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</si>
  <si>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</si>
  <si>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</si>
  <si>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</si>
  <si>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</si>
  <si>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</si>
  <si>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</si>
  <si>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</si>
  <si>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</si>
  <si>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</si>
  <si>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</si>
  <si>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</si>
  <si>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</si>
  <si>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</si>
  <si>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</si>
  <si>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</si>
  <si>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</si>
  <si>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</si>
  <si>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</si>
  <si>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</si>
  <si>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</si>
  <si>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</si>
  <si>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</si>
  <si>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</si>
  <si>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</si>
  <si>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</si>
  <si>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</si>
  <si>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</si>
  <si>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</si>
  <si>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</si>
  <si>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</si>
  <si>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</si>
  <si>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</si>
  <si>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</si>
  <si>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</si>
  <si>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</si>
  <si>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</si>
  <si>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</si>
  <si>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</si>
  <si>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</si>
  <si>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</si>
  <si>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</si>
  <si>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</si>
  <si>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</si>
  <si>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</si>
  <si>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</si>
  <si>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</si>
  <si>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</si>
  <si>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</si>
  <si>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</si>
  <si>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</si>
  <si>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</si>
  <si>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</si>
  <si>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</si>
  <si>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</si>
  <si>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</si>
  <si>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</si>
  <si>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</si>
  <si>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</si>
  <si>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</si>
  <si>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</si>
  <si>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</si>
  <si>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</si>
  <si>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</si>
  <si>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</si>
  <si>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</si>
  <si>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</si>
  <si>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</si>
  <si>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</si>
  <si>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</si>
  <si>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</si>
  <si>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</si>
  <si>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</si>
  <si>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</si>
  <si>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</si>
  <si>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</si>
  <si>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</si>
  <si>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</si>
  <si>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</si>
  <si>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</si>
  <si>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</si>
  <si>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</si>
  <si>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</si>
  <si>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</si>
  <si>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</si>
  <si>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</si>
  <si>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</si>
  <si>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</si>
  <si>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</si>
  <si>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</si>
  <si>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</si>
  <si>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</si>
  <si>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</si>
  <si>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</si>
  <si>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</si>
  <si>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</si>
  <si>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</si>
  <si>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</si>
  <si>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</si>
  <si>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</si>
  <si>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</si>
  <si>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</si>
  <si>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</si>
  <si>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</si>
  <si>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</si>
  <si>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</si>
  <si>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</si>
  <si>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</si>
  <si>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</si>
  <si>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</si>
  <si>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</si>
  <si>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</si>
  <si>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</si>
  <si>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</si>
  <si>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</si>
  <si>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</si>
  <si>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</si>
  <si>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</si>
  <si>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</si>
  <si>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</si>
  <si>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</si>
  <si>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</si>
  <si>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</si>
  <si>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</si>
  <si>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</si>
  <si>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</si>
  <si>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</si>
  <si>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</si>
  <si>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</si>
  <si>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</si>
  <si>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</si>
  <si>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</si>
  <si>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</si>
  <si>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</si>
  <si>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</si>
  <si>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</si>
  <si>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</si>
  <si>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</si>
  <si>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</si>
  <si>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</si>
  <si>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</si>
  <si>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</si>
  <si>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</si>
  <si>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</si>
  <si>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</si>
  <si>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</si>
  <si>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</si>
  <si>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</si>
  <si>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</si>
  <si>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</si>
  <si>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</si>
  <si>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</si>
  <si>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</si>
  <si>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</si>
  <si>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</si>
  <si>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</si>
  <si>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</si>
  <si>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</si>
  <si>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</si>
  <si>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</si>
  <si>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</si>
  <si>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</si>
  <si>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</si>
  <si>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</si>
  <si>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</si>
  <si>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</si>
  <si>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</si>
  <si>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</si>
  <si>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</si>
  <si>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</si>
  <si>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</si>
  <si>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</si>
  <si>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</si>
  <si>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</si>
  <si>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</si>
  <si>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</si>
  <si>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</si>
  <si>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</si>
  <si>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</si>
  <si>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</si>
  <si>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</si>
  <si>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</si>
  <si>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</si>
  <si>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</si>
  <si>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</si>
  <si>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</si>
  <si>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</si>
  <si>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</si>
  <si>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</si>
  <si>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</si>
  <si>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</si>
  <si>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</si>
  <si>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</si>
  <si>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</si>
  <si>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</si>
  <si>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</si>
  <si>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</si>
  <si>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</si>
  <si>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</si>
  <si>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</si>
  <si>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</si>
  <si>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</si>
  <si>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</si>
  <si>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</si>
  <si>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</si>
  <si>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</si>
  <si>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</si>
  <si>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</si>
  <si>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</si>
  <si>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</si>
  <si>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</si>
  <si>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</si>
  <si>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</si>
  <si>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</si>
  <si>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</si>
  <si>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</si>
  <si>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</si>
  <si>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</si>
  <si>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</si>
  <si>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</si>
  <si>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</si>
  <si>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</si>
  <si>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</si>
  <si>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</si>
  <si>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</si>
  <si>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</si>
  <si>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</si>
  <si>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</si>
  <si>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</si>
  <si>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</si>
  <si>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</si>
  <si>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</si>
  <si>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</si>
  <si>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</si>
  <si>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</si>
  <si>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</si>
  <si>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</si>
  <si>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</si>
  <si>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</si>
  <si>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</si>
  <si>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</si>
  <si>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</si>
  <si>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</si>
  <si>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</si>
  <si>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</si>
  <si>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</si>
  <si>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</si>
  <si>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</si>
  <si>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</si>
  <si>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</si>
  <si>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</si>
  <si>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</si>
  <si>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</si>
  <si>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</si>
  <si>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</si>
  <si>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</si>
  <si>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</si>
  <si>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</si>
  <si>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</si>
  <si>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</si>
  <si>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</si>
  <si>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</si>
  <si>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</si>
  <si>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</si>
  <si>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</si>
  <si>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</si>
  <si>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</si>
  <si>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</si>
  <si>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</si>
  <si>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</si>
  <si>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</si>
  <si>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</si>
  <si>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</si>
  <si>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</si>
  <si>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</si>
  <si>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</si>
  <si>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</si>
  <si>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</si>
  <si>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</si>
  <si>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</si>
  <si>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</si>
  <si>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</si>
  <si>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</si>
  <si>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</si>
  <si>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</si>
  <si>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</si>
  <si>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</si>
  <si>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</si>
  <si>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</si>
  <si>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</si>
  <si>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</si>
  <si>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</si>
  <si>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</si>
  <si>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</si>
  <si>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</si>
  <si>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</si>
  <si>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</si>
  <si>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</si>
  <si>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</si>
  <si>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</si>
  <si>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</si>
  <si>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</si>
  <si>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</si>
  <si>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</si>
  <si>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</si>
  <si>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</si>
  <si>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</si>
  <si>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</si>
  <si>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</si>
  <si>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</si>
  <si>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</si>
  <si>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</si>
  <si>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</si>
  <si>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</si>
  <si>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</si>
  <si>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</si>
  <si>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</si>
  <si>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</si>
  <si>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</si>
  <si>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</si>
  <si>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</si>
  <si>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</si>
  <si>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</si>
  <si>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</si>
  <si>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</si>
  <si>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</si>
  <si>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</si>
  <si>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</si>
  <si>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</si>
  <si>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</si>
  <si>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</si>
  <si>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</si>
  <si>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</si>
  <si>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</si>
  <si>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</si>
  <si>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</si>
  <si>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</si>
  <si>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</si>
  <si>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</si>
  <si>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</si>
  <si>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</si>
  <si>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</si>
  <si>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</si>
  <si>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</si>
  <si>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</si>
  <si>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</si>
  <si>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</si>
  <si>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</si>
  <si>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</si>
  <si>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</si>
  <si>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</si>
  <si>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</si>
  <si>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</si>
  <si>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</si>
  <si>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</si>
  <si>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</si>
  <si>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</si>
  <si>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</si>
  <si>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</si>
  <si>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</si>
  <si>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</si>
  <si>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</si>
  <si>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</si>
  <si>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</si>
  <si>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</si>
  <si>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</si>
  <si>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</si>
  <si>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</si>
  <si>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</si>
  <si>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</si>
  <si>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</si>
  <si>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</si>
  <si>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</si>
  <si>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</si>
  <si>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</si>
  <si>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</si>
  <si>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</si>
  <si>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</si>
  <si>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</si>
  <si>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</si>
  <si>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</si>
  <si>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</si>
  <si>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</si>
  <si>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</si>
  <si>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</si>
  <si>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</si>
  <si>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</si>
  <si>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</si>
  <si>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</si>
  <si>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</si>
  <si>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</si>
  <si>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</si>
  <si>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</si>
  <si>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</si>
  <si>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</si>
  <si>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</si>
  <si>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</si>
  <si>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</si>
  <si>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</si>
  <si>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</si>
  <si>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</si>
  <si>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</si>
  <si>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</si>
  <si>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</si>
  <si>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</si>
  <si>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</si>
  <si>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</si>
  <si>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</si>
  <si>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</si>
  <si>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</si>
  <si>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</si>
  <si>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</si>
  <si>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</si>
  <si>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</si>
  <si>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</si>
  <si>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</si>
  <si>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</si>
  <si>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</si>
  <si>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</si>
  <si>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</si>
  <si>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</si>
  <si>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</si>
  <si>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</si>
  <si>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</si>
  <si>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</si>
  <si>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</si>
  <si>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</si>
  <si>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</si>
  <si>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</si>
  <si>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</si>
  <si>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</si>
  <si>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</si>
  <si>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</si>
  <si>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</si>
  <si>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</si>
  <si>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</si>
  <si>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</si>
  <si>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</si>
  <si>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</si>
  <si>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</si>
  <si>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</si>
  <si>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</si>
  <si>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</si>
  <si>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</si>
  <si>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</si>
  <si>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</si>
  <si>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</si>
  <si>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</si>
  <si>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</si>
  <si>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</si>
  <si>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</si>
  <si>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</si>
  <si>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</si>
  <si>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</si>
  <si>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</si>
  <si>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</si>
  <si>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</si>
  <si>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</si>
  <si>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</si>
  <si>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</si>
  <si>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</si>
  <si>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</si>
  <si>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</si>
  <si>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</si>
  <si>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</si>
  <si>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</si>
  <si>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</si>
  <si>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</si>
  <si>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</si>
  <si>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</si>
  <si>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</si>
  <si>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</si>
  <si>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</si>
  <si>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</si>
  <si>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</si>
  <si>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</si>
  <si>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</si>
  <si>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</si>
  <si>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</si>
  <si>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</si>
  <si>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</si>
  <si>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</si>
  <si>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</si>
  <si>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</si>
  <si>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</si>
  <si>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</si>
  <si>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</si>
  <si>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</si>
  <si>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</si>
  <si>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</si>
  <si>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</si>
  <si>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</si>
  <si>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</si>
  <si>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</si>
  <si>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</si>
  <si>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</si>
  <si>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</si>
  <si>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</si>
  <si>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</si>
  <si>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</si>
  <si>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</si>
  <si>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</si>
  <si>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</si>
  <si>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</si>
  <si>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</si>
  <si>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</si>
  <si>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</si>
  <si>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</si>
  <si>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</si>
  <si>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</si>
  <si>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</si>
  <si>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</si>
  <si>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</si>
  <si>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</si>
  <si>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</si>
  <si>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</si>
  <si>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</si>
  <si>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</si>
  <si>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</si>
  <si>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</si>
  <si>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</si>
  <si>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</si>
  <si>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</si>
  <si>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</si>
  <si>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</si>
  <si>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</si>
  <si>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</si>
  <si>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</si>
  <si>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</si>
  <si>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</si>
  <si>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</si>
  <si>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</si>
  <si>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</si>
  <si>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</si>
  <si>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</si>
  <si>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</si>
  <si>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</si>
  <si>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</si>
  <si>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</si>
  <si>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</si>
  <si>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</si>
  <si>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</si>
  <si>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</si>
  <si>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</si>
  <si>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</si>
  <si>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</si>
  <si>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</si>
  <si>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</si>
  <si>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</si>
  <si>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</si>
  <si>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</si>
  <si>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</si>
  <si>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</si>
  <si>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</si>
  <si>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</si>
  <si>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</si>
  <si>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</si>
  <si>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</si>
  <si>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</si>
  <si>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</si>
  <si>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</si>
  <si>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</si>
  <si>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</si>
  <si>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</si>
  <si>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</si>
  <si>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</si>
  <si>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</si>
  <si>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</si>
  <si>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</si>
  <si>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</si>
  <si>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</si>
  <si>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</si>
  <si>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</si>
  <si>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</si>
  <si>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</si>
  <si>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</si>
  <si>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</si>
  <si>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</si>
  <si>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</si>
  <si>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</si>
  <si>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</si>
  <si>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</si>
  <si>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</si>
  <si>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</si>
  <si>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</si>
  <si>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</si>
  <si>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</si>
  <si>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</si>
  <si>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</si>
  <si>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</si>
  <si>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</si>
  <si>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</si>
  <si>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</si>
  <si>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</si>
  <si>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</si>
  <si>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</si>
  <si>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</si>
  <si>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</si>
  <si>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</si>
  <si>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</si>
  <si>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</si>
  <si>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</si>
  <si>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</si>
  <si>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</si>
  <si>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</si>
  <si>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</si>
  <si>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</si>
  <si>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</si>
  <si>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</si>
  <si>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</si>
  <si>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</si>
  <si>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</si>
  <si>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</si>
  <si>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</si>
  <si>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</si>
  <si>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</si>
  <si>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</si>
  <si>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</si>
  <si>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</si>
  <si>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</si>
  <si>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</si>
  <si>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</si>
  <si>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</si>
  <si>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</si>
  <si>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</si>
  <si>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</si>
  <si>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</si>
  <si>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</si>
  <si>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</si>
  <si>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</si>
  <si>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</si>
  <si>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</si>
  <si>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</si>
  <si>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</si>
  <si>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</si>
  <si>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</si>
  <si>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</si>
  <si>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</si>
  <si>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</si>
  <si>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</si>
  <si>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</si>
  <si>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</si>
  <si>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</si>
  <si>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</si>
  <si>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</si>
  <si>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</si>
  <si>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</si>
  <si>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</si>
  <si>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</si>
  <si>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</si>
  <si>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</si>
  <si>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</si>
  <si>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</si>
  <si>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</si>
  <si>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</si>
  <si>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</si>
  <si>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</si>
  <si>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</si>
  <si>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</si>
  <si>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</si>
  <si>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</si>
  <si>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</si>
  <si>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</si>
  <si>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</si>
  <si>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</si>
  <si>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</si>
  <si>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</si>
  <si>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</si>
  <si>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</si>
  <si>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</si>
  <si>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</si>
  <si>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</si>
  <si>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</si>
  <si>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</si>
  <si>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</si>
  <si>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</si>
  <si>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</si>
  <si>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</si>
  <si>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</si>
  <si>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</si>
  <si>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</si>
  <si>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</si>
  <si>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</si>
  <si>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</si>
  <si>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</si>
  <si>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</si>
  <si>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</si>
  <si>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</si>
  <si>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</si>
  <si>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</si>
  <si>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</si>
  <si>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</si>
  <si>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</si>
  <si>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</si>
  <si>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</si>
  <si>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</si>
  <si>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</si>
  <si>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</si>
  <si>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</si>
  <si>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</si>
  <si>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</si>
  <si>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</si>
  <si>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</si>
  <si>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</si>
  <si>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</si>
  <si>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</si>
  <si>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</si>
  <si>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</si>
  <si>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</si>
  <si>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</si>
  <si>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</si>
  <si>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</si>
  <si>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</si>
  <si>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</si>
  <si>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</si>
  <si>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</si>
  <si>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</si>
  <si>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</si>
  <si>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</si>
  <si>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</si>
  <si>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</si>
  <si>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</si>
  <si>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</si>
  <si>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</si>
  <si>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</si>
  <si>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</si>
  <si>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</si>
  <si>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</si>
  <si>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</si>
  <si>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</si>
  <si>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</si>
  <si>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</si>
  <si>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</si>
  <si>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</si>
  <si>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</si>
  <si>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</si>
  <si>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</si>
  <si>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</si>
  <si>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</si>
  <si>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</si>
  <si>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</si>
  <si>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</si>
  <si>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</si>
  <si>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</si>
  <si>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</si>
  <si>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</si>
  <si>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</si>
  <si>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</si>
  <si>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</si>
  <si>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</si>
  <si>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</si>
  <si>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</si>
  <si>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</si>
  <si>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</si>
  <si>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</si>
  <si>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</si>
  <si>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</si>
  <si>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</si>
  <si>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</si>
  <si>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</si>
  <si>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</si>
  <si>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</si>
  <si>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</si>
  <si>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</si>
  <si>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</si>
  <si>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</si>
  <si>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</si>
  <si>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</si>
  <si>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</si>
  <si>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</si>
  <si>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</si>
  <si>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</si>
  <si>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</si>
  <si>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</si>
  <si>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</si>
  <si>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</si>
  <si>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</si>
  <si>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</si>
  <si>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</si>
  <si>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</si>
  <si>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</si>
  <si>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</si>
  <si>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</si>
  <si>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</si>
  <si>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</si>
  <si>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</si>
  <si>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</si>
  <si>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</si>
  <si>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</si>
  <si>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</si>
  <si>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</si>
  <si>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</si>
  <si>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</si>
  <si>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</si>
  <si>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</si>
  <si>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</si>
  <si>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</si>
  <si>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</si>
  <si>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</si>
  <si>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</si>
  <si>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</si>
  <si>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</si>
  <si>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</si>
  <si>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</si>
  <si>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</si>
  <si>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</si>
  <si>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</si>
  <si>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</si>
  <si>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</si>
  <si>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</si>
  <si>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</si>
  <si>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</si>
  <si>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</si>
  <si>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</si>
  <si>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</si>
  <si>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</si>
  <si>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</si>
  <si>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</si>
  <si>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</si>
  <si>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</si>
  <si>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</si>
  <si>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</si>
  <si>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</si>
  <si>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</si>
  <si>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</si>
  <si>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</si>
  <si>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</si>
  <si>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</si>
  <si>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</si>
  <si>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</si>
  <si>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</si>
  <si>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</si>
  <si>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</si>
  <si>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</si>
  <si>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</si>
  <si>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</si>
  <si>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</si>
  <si>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</si>
  <si>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</si>
  <si>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</si>
  <si>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</si>
  <si>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</si>
  <si>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</si>
  <si>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</si>
  <si>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</si>
  <si>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</si>
  <si>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</si>
  <si>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</si>
  <si>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</si>
  <si>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</si>
  <si>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</si>
  <si>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</si>
  <si>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</si>
  <si>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</si>
  <si>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</si>
  <si>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</si>
  <si>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</si>
  <si>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</si>
  <si>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</si>
  <si>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</si>
  <si>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</si>
  <si>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</si>
  <si>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</si>
  <si>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</si>
  <si>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</si>
  <si>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</si>
  <si>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</si>
  <si>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</si>
  <si>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</si>
  <si>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</si>
  <si>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</si>
  <si>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</si>
  <si>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</si>
  <si>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</si>
  <si>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</si>
  <si>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</si>
  <si>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</si>
  <si>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</si>
  <si>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</si>
  <si>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</si>
  <si>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</si>
  <si>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</si>
  <si>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</si>
  <si>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</si>
  <si>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</si>
  <si>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</si>
  <si>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</si>
  <si>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</si>
  <si>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</si>
  <si>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</si>
  <si>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</si>
  <si>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</si>
  <si>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</si>
  <si>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</si>
  <si>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</si>
  <si>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</si>
  <si>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</si>
  <si>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</si>
  <si>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</si>
  <si>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</si>
  <si>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</si>
  <si>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</si>
  <si>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</si>
  <si>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</si>
  <si>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</si>
  <si>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</si>
  <si>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</si>
  <si>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</si>
  <si>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</si>
  <si>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</si>
  <si>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</si>
  <si>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</si>
  <si>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</si>
  <si>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</si>
  <si>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</si>
  <si>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</si>
  <si>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</si>
  <si>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</si>
  <si>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</si>
  <si>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</si>
  <si>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</si>
  <si>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</si>
  <si>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</si>
  <si>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</si>
  <si>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</si>
  <si>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</si>
  <si>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</si>
  <si>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</si>
  <si>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</si>
  <si>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</si>
  <si>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</si>
  <si>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</si>
  <si>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</si>
  <si>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</si>
  <si>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</si>
  <si>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</si>
  <si>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</si>
  <si>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</si>
  <si>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</si>
  <si>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</si>
  <si>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</si>
  <si>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</si>
  <si>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</si>
  <si>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</si>
  <si>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</si>
  <si>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</si>
  <si>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</si>
  <si>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</si>
  <si>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</si>
  <si>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</si>
  <si>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</si>
  <si>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</si>
  <si>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</si>
  <si>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</si>
  <si>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</si>
  <si>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</si>
  <si>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</si>
  <si>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</si>
  <si>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</si>
  <si>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</si>
  <si>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</si>
  <si>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</si>
  <si>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</si>
  <si>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</si>
  <si>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</si>
  <si>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</si>
  <si>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</si>
  <si>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</si>
  <si>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</si>
  <si>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</si>
  <si>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</si>
  <si>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</si>
  <si>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</si>
  <si>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</si>
  <si>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</si>
  <si>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</si>
  <si>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</si>
  <si>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</si>
  <si>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</si>
  <si>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</si>
  <si>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</si>
  <si>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</si>
  <si>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</si>
  <si>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</si>
  <si>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</si>
  <si>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</si>
  <si>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</si>
  <si>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</si>
  <si>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</si>
  <si>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</si>
  <si>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</si>
  <si>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</si>
  <si>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</si>
  <si>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</si>
  <si>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</si>
  <si>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</si>
  <si>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</si>
  <si>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</si>
  <si>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</si>
  <si>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</si>
  <si>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</si>
  <si>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</si>
  <si>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</si>
  <si>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</si>
  <si>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</si>
  <si>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</si>
  <si>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</si>
  <si>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</si>
  <si>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</si>
  <si>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</si>
  <si>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</si>
  <si>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</si>
  <si>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</si>
  <si>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</si>
  <si>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</si>
  <si>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</si>
  <si>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</si>
  <si>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</si>
  <si>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</si>
  <si>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</si>
  <si>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</si>
  <si>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</si>
  <si>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</si>
  <si>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</si>
  <si>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</si>
  <si>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</si>
  <si>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</si>
  <si>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</si>
  <si>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</si>
  <si>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</si>
  <si>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</si>
  <si>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</si>
  <si>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</si>
  <si>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</si>
  <si>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</si>
  <si>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</si>
  <si>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</si>
  <si>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</si>
  <si>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</si>
  <si>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</si>
  <si>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</si>
  <si>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</si>
  <si>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</si>
  <si>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</si>
  <si>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</si>
  <si>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</si>
  <si>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</si>
  <si>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</si>
  <si>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</si>
  <si>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</si>
  <si>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</si>
  <si>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</si>
  <si>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</si>
  <si>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</si>
  <si>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</si>
  <si>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</si>
  <si>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</si>
  <si>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</si>
  <si>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</si>
  <si>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</si>
  <si>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</si>
  <si>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</si>
  <si>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</si>
  <si>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</si>
  <si>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</si>
  <si>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</si>
  <si>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</si>
  <si>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</si>
  <si>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</si>
  <si>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</si>
  <si>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</si>
  <si>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</si>
  <si>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</si>
  <si>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</si>
  <si>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</si>
  <si>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</si>
  <si>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</si>
  <si>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</si>
  <si>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</si>
  <si>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</si>
  <si>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</si>
  <si>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</si>
  <si>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</si>
  <si>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</si>
  <si>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</si>
  <si>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</si>
  <si>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</si>
  <si>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</si>
  <si>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</si>
  <si>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</si>
  <si>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</si>
  <si>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</si>
  <si>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</si>
  <si>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</si>
  <si>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</si>
  <si>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</si>
  <si>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</si>
  <si>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</si>
  <si>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</si>
  <si>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</si>
  <si>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</si>
  <si>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</si>
  <si>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</si>
  <si>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</si>
  <si>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</si>
  <si>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</si>
  <si>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</si>
  <si>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</si>
  <si>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</si>
  <si>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</si>
  <si>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</si>
  <si>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</si>
  <si>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</si>
  <si>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</si>
  <si>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</si>
  <si>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</si>
  <si>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</si>
  <si>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</si>
  <si>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</si>
  <si>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</si>
  <si>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</si>
  <si>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</si>
  <si>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</si>
  <si>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</si>
  <si>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</si>
  <si>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</si>
  <si>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</si>
  <si>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</si>
  <si>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</si>
  <si>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</si>
  <si>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</si>
  <si>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</si>
  <si>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</si>
  <si>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</si>
  <si>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</si>
  <si>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</si>
  <si>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</si>
  <si>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</si>
  <si>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</si>
  <si>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</si>
  <si>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</si>
  <si>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</si>
  <si>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</si>
  <si>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</si>
  <si>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</si>
  <si>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</si>
  <si>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</si>
  <si>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</si>
  <si>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</si>
  <si>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</si>
  <si>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</si>
  <si>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</si>
  <si>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</si>
  <si>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</si>
  <si>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</si>
  <si>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</si>
  <si>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</si>
  <si>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</si>
  <si>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</si>
  <si>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</si>
  <si>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</si>
  <si>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</si>
  <si>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</si>
  <si>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</si>
  <si>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</si>
  <si>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</si>
  <si>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</si>
  <si>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</si>
  <si>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</si>
  <si>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</si>
  <si>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</si>
  <si>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</si>
  <si>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</si>
  <si>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</si>
  <si>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</si>
  <si>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</si>
  <si>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</si>
  <si>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</si>
  <si>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</si>
  <si>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</si>
  <si>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</si>
  <si>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</si>
  <si>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</si>
  <si>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</si>
  <si>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</si>
  <si>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</si>
  <si>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</si>
  <si>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</si>
  <si>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</si>
  <si>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</si>
  <si>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</si>
  <si>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</si>
  <si>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</si>
  <si>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</si>
  <si>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</si>
  <si>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</si>
  <si>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</si>
  <si>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</si>
  <si>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</si>
  <si>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</si>
  <si>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</si>
  <si>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</si>
  <si>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</si>
  <si>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</si>
  <si>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</si>
  <si>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</si>
  <si>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</si>
  <si>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</si>
  <si>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</si>
  <si>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</si>
  <si>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</si>
  <si>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</si>
  <si>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</si>
  <si>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</si>
  <si>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</si>
  <si>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</si>
  <si>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</si>
  <si>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</si>
  <si>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</si>
  <si>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</si>
  <si>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</si>
  <si>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</si>
  <si>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</si>
  <si>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</si>
  <si>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</si>
  <si>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</si>
  <si>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</si>
  <si>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</si>
  <si>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</si>
  <si>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</si>
  <si>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</si>
  <si>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</si>
  <si>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</si>
  <si>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</si>
  <si>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</si>
  <si>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</si>
  <si>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</si>
  <si>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</si>
  <si>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</si>
  <si>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</si>
  <si>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</si>
  <si>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</si>
  <si>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</si>
  <si>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</si>
  <si>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</si>
  <si>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</si>
  <si>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</si>
  <si>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</si>
  <si>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</si>
  <si>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</si>
  <si>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</si>
  <si>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</si>
  <si>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</si>
  <si>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</si>
  <si>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</si>
  <si>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</si>
  <si>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</si>
  <si>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</si>
  <si>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</si>
  <si>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</si>
  <si>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</si>
  <si>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</si>
  <si>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</si>
  <si>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</si>
  <si>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</si>
  <si>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</si>
  <si>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</si>
  <si>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</si>
  <si>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</si>
  <si>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</si>
  <si>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</si>
  <si>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</si>
  <si>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</si>
  <si>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</si>
  <si>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</si>
  <si>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</si>
  <si>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</si>
  <si>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</si>
  <si>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</si>
  <si>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</si>
  <si>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</si>
  <si>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</si>
  <si>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</si>
  <si>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</si>
  <si>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</si>
  <si>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</si>
  <si>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</si>
  <si>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</si>
  <si>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</si>
  <si>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</si>
  <si>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</si>
  <si>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</si>
  <si>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</si>
  <si>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</si>
  <si>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</si>
  <si>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</si>
  <si>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</si>
  <si>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</si>
  <si>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</si>
  <si>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</si>
  <si>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</si>
  <si>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</si>
  <si>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</si>
  <si>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</si>
  <si>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</si>
  <si>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</si>
  <si>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</si>
  <si>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</si>
  <si>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</si>
  <si>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</si>
  <si>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</si>
  <si>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</si>
  <si>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</si>
  <si>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</si>
  <si>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</si>
  <si>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</si>
  <si>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</si>
  <si>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</si>
  <si>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</si>
  <si>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</si>
  <si>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</si>
  <si>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</si>
  <si>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</si>
  <si>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</si>
  <si>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</si>
  <si>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</si>
  <si>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</si>
  <si>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</si>
  <si>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</si>
  <si>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</si>
  <si>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</si>
  <si>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</si>
  <si>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</si>
  <si>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</si>
  <si>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</si>
  <si>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</si>
  <si>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</si>
  <si>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</si>
  <si>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</si>
  <si>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</si>
  <si>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</si>
  <si>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</si>
  <si>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</si>
  <si>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</si>
  <si>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</si>
  <si>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</si>
  <si>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</si>
  <si>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</si>
  <si>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</si>
  <si>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</si>
  <si>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</si>
  <si>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</si>
  <si>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</si>
  <si>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</si>
  <si>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</si>
  <si>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</si>
  <si>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</si>
  <si>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</si>
  <si>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</si>
  <si>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</si>
  <si>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</si>
  <si>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</si>
  <si>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</si>
  <si>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</si>
  <si>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</si>
  <si>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</si>
  <si>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</si>
  <si>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</si>
  <si>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</si>
  <si>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</si>
  <si>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</si>
  <si>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</si>
  <si>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</si>
  <si>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</si>
  <si>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</si>
  <si>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</si>
  <si>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</si>
  <si>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</si>
  <si>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</si>
  <si>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</si>
  <si>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</si>
  <si>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</si>
  <si>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</si>
  <si>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</si>
  <si>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</si>
  <si>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</si>
  <si>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</si>
  <si>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</si>
  <si>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</si>
  <si>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</si>
  <si>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</si>
  <si>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</si>
  <si>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</si>
  <si>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</si>
  <si>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</si>
  <si>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</si>
  <si>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</si>
  <si>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</si>
  <si>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</si>
  <si>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</si>
  <si>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</si>
  <si>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</si>
  <si>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</si>
  <si>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</si>
  <si>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</si>
  <si>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</si>
  <si>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</si>
  <si>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</si>
  <si>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</si>
  <si>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</si>
  <si>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</si>
  <si>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</si>
  <si>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</si>
  <si>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</si>
  <si>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</si>
  <si>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</si>
  <si>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</si>
  <si>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</si>
  <si>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</si>
  <si>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</si>
  <si>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</si>
  <si>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</si>
  <si>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</si>
  <si>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</si>
  <si>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</si>
  <si>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</si>
  <si>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</si>
  <si>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</si>
  <si>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</si>
  <si>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</si>
  <si>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</si>
  <si>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</si>
  <si>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</si>
  <si>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</si>
  <si>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</si>
  <si>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</si>
  <si>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</si>
  <si>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</si>
  <si>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</si>
  <si>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</si>
  <si>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</si>
  <si>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</si>
  <si>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</si>
  <si>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</si>
  <si>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</si>
  <si>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</si>
  <si>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</si>
  <si>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</si>
  <si>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</si>
  <si>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</si>
  <si>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</si>
  <si>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</si>
  <si>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</si>
  <si>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</si>
  <si>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</si>
  <si>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</si>
  <si>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</si>
  <si>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</si>
  <si>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</si>
  <si>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</si>
  <si>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</si>
  <si>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</si>
  <si>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</si>
  <si>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</si>
  <si>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</si>
  <si>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</si>
  <si>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</si>
  <si>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</si>
  <si>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</si>
  <si>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</si>
  <si>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</si>
  <si>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</si>
  <si>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</si>
  <si>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</si>
  <si>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</si>
  <si>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</si>
  <si>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</si>
  <si>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</si>
  <si>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</si>
  <si>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</si>
  <si>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</si>
  <si>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</si>
  <si>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</si>
  <si>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</si>
  <si>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</si>
  <si>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</si>
  <si>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</si>
  <si>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</si>
  <si>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</si>
  <si>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</si>
  <si>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</si>
  <si>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</si>
  <si>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</si>
  <si>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</si>
  <si>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</si>
  <si>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</si>
  <si>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</si>
  <si>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</si>
  <si>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</si>
  <si>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</si>
  <si>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</si>
  <si>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</si>
  <si>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</si>
  <si>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</si>
  <si>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</si>
  <si>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</si>
  <si>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</si>
  <si>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</si>
  <si>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</si>
  <si>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</si>
  <si>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</si>
  <si>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</si>
  <si>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</si>
  <si>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</si>
  <si>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</si>
  <si>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</si>
  <si>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</si>
  <si>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</si>
  <si>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</si>
  <si>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</si>
  <si>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</si>
  <si>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</si>
  <si>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</si>
  <si>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</si>
  <si>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</si>
  <si>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</si>
  <si>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</si>
  <si>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</si>
  <si>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</si>
  <si>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</si>
  <si>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</si>
  <si>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</si>
  <si>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</si>
  <si>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</si>
  <si>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</si>
  <si>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</si>
  <si>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</si>
  <si>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</si>
  <si>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</si>
  <si>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</si>
  <si>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</si>
  <si>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</si>
  <si>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</si>
  <si>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</si>
  <si>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</si>
  <si>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</si>
  <si>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</si>
  <si>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</si>
  <si>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</si>
  <si>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</si>
  <si>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</si>
  <si>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</si>
  <si>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</si>
  <si>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</si>
  <si>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</si>
  <si>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</si>
  <si>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</si>
  <si>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</si>
  <si>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</si>
  <si>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</si>
  <si>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</si>
  <si>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</si>
  <si>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</si>
  <si>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</si>
  <si>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</si>
  <si>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</si>
  <si>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</si>
  <si>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</si>
  <si>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</si>
  <si>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</si>
  <si>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</si>
  <si>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</si>
  <si>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</si>
  <si>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</si>
  <si>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</si>
  <si>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</si>
  <si>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</si>
  <si>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</si>
  <si>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</si>
  <si>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</si>
  <si>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</si>
  <si>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</si>
  <si>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</si>
  <si>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</si>
  <si>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</si>
  <si>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</si>
  <si>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</si>
  <si>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</si>
  <si>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</si>
  <si>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</si>
  <si>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</si>
  <si>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</si>
  <si>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</si>
  <si>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</si>
  <si>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</si>
  <si>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</si>
  <si>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</si>
  <si>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</si>
  <si>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</si>
  <si>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</si>
  <si>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</si>
  <si>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</si>
  <si>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</si>
  <si>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</si>
  <si>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</si>
  <si>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</si>
  <si>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</si>
  <si>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</si>
  <si>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</si>
  <si>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</si>
  <si>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</si>
  <si>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</si>
  <si>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</si>
  <si>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</si>
  <si>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</si>
  <si>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</si>
  <si>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</si>
  <si>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</si>
  <si>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</si>
  <si>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</si>
  <si>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</si>
  <si>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</si>
  <si>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</si>
  <si>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</si>
  <si>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</si>
  <si>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</si>
  <si>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</si>
  <si>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</si>
  <si>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</si>
  <si>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</si>
  <si>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</si>
  <si>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</si>
  <si>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</si>
  <si>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</si>
  <si>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</si>
  <si>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</si>
  <si>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</si>
  <si>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</si>
  <si>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</si>
  <si>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</si>
  <si>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</si>
  <si>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</si>
  <si>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</si>
  <si>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</si>
  <si>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</si>
  <si>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</si>
  <si>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</si>
  <si>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</si>
  <si>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</si>
  <si>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</si>
  <si>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</si>
  <si>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</si>
  <si>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</si>
  <si>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</si>
  <si>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</si>
  <si>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</si>
  <si>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</si>
  <si>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</si>
  <si>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</si>
  <si>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</si>
  <si>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</si>
  <si>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</si>
  <si>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</si>
  <si>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</si>
  <si>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</si>
  <si>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</si>
  <si>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</si>
  <si>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</si>
  <si>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</si>
  <si>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</si>
  <si>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</si>
  <si>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</si>
  <si>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</si>
  <si>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</si>
  <si>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</si>
  <si>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</si>
  <si>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</si>
  <si>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</si>
  <si>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</si>
  <si>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</si>
  <si>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</si>
  <si>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</si>
  <si>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</si>
  <si>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</si>
  <si>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</si>
  <si>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</si>
  <si>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</si>
  <si>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</si>
  <si>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</si>
  <si>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</si>
  <si>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</si>
  <si>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</si>
  <si>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</si>
  <si>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</si>
  <si>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</si>
  <si>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</si>
  <si>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</si>
  <si>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</si>
  <si>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</si>
  <si>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</si>
  <si>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</si>
  <si>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</si>
  <si>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</si>
  <si>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</si>
  <si>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</si>
  <si>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</si>
  <si>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</si>
  <si>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</si>
  <si>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</si>
  <si>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</si>
  <si>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</si>
  <si>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</si>
  <si>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</si>
  <si>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</si>
  <si>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</si>
  <si>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</si>
  <si>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</si>
  <si>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</si>
  <si>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</si>
  <si>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</si>
  <si>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</si>
  <si>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</si>
  <si>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</si>
  <si>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</si>
  <si>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</si>
  <si>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</si>
  <si>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</si>
  <si>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</si>
  <si>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</si>
  <si>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</si>
  <si>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</si>
  <si>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</si>
  <si>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</si>
  <si>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</si>
  <si>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</si>
  <si>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</si>
  <si>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</si>
  <si>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</si>
  <si>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</si>
  <si>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</si>
  <si>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</si>
  <si>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</si>
  <si>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</si>
  <si>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</si>
  <si>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</si>
  <si>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</si>
  <si>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</si>
  <si>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</si>
  <si>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</si>
  <si>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</si>
  <si>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</si>
  <si>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</si>
  <si>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</si>
  <si>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</si>
  <si>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</si>
  <si>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</si>
  <si>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</si>
  <si>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</si>
  <si>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</si>
  <si>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</si>
  <si>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</si>
  <si>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</si>
  <si>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</si>
  <si>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</si>
  <si>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</si>
  <si>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</si>
  <si>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</si>
  <si>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</si>
  <si>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</si>
  <si>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</si>
  <si>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</si>
  <si>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</si>
  <si>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</si>
  <si>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</si>
  <si>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</si>
  <si>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</si>
  <si>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</si>
  <si>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</si>
  <si>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</si>
  <si>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</si>
  <si>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</si>
  <si>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</si>
  <si>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</si>
  <si>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</si>
  <si>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</si>
  <si>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</si>
  <si>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</si>
  <si>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</si>
  <si>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</si>
  <si>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</si>
  <si>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</si>
  <si>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</si>
  <si>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</si>
  <si>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</si>
  <si>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</si>
  <si>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</si>
  <si>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</si>
  <si>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</si>
  <si>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</si>
  <si>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</si>
  <si>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</si>
  <si>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</si>
  <si>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</si>
  <si>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</si>
  <si>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</si>
  <si>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</si>
  <si>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</si>
  <si>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</si>
  <si>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</si>
  <si>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</si>
  <si>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</si>
  <si>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</si>
  <si>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</si>
  <si>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</si>
  <si>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</si>
  <si>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</si>
  <si>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</si>
  <si>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</si>
  <si>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</si>
  <si>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</si>
  <si>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</si>
  <si>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</si>
  <si>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</si>
  <si>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</si>
  <si>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</si>
  <si>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</si>
  <si>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</si>
  <si>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</si>
  <si>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</si>
  <si>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</si>
  <si>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</si>
  <si>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</si>
  <si>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</si>
  <si>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</si>
  <si>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</si>
  <si>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</si>
  <si>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</si>
  <si>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</si>
  <si>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</si>
  <si>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</si>
  <si>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</si>
  <si>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</si>
  <si>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</si>
  <si>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</si>
  <si>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</si>
  <si>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</si>
  <si>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</si>
  <si>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</si>
  <si>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</si>
  <si>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</si>
  <si>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</si>
  <si>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</si>
  <si>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</si>
  <si>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</si>
  <si>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</si>
  <si>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</si>
  <si>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</si>
  <si>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</si>
  <si>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</si>
  <si>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</si>
  <si>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</si>
  <si>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</si>
  <si>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</si>
  <si>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</si>
  <si>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</si>
  <si>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</si>
  <si>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</si>
  <si>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</si>
  <si>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</si>
  <si>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</si>
  <si>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</si>
  <si>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</si>
  <si>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</si>
  <si>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</si>
  <si>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</si>
  <si>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</si>
  <si>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</si>
  <si>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</si>
  <si>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</si>
  <si>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</si>
  <si>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</si>
  <si>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</si>
  <si>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</si>
  <si>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</si>
  <si>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</si>
  <si>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</si>
  <si>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</si>
  <si>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</si>
  <si>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</si>
  <si>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</si>
  <si>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</si>
  <si>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</si>
  <si>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</si>
  <si>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</si>
  <si>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</si>
  <si>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</si>
  <si>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</si>
  <si>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</si>
  <si>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</si>
  <si>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</si>
  <si>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</si>
  <si>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</si>
  <si>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</si>
  <si>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</si>
  <si>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</si>
  <si>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</si>
  <si>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</si>
  <si>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</si>
  <si>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</si>
  <si>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</si>
  <si>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</si>
  <si>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</si>
  <si>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</si>
  <si>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</si>
  <si>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</si>
  <si>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</si>
  <si>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</si>
  <si>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</si>
  <si>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</si>
  <si>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</si>
  <si>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</si>
  <si>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</si>
  <si>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</si>
  <si>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</si>
  <si>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</si>
  <si>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</si>
  <si>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</si>
  <si>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</si>
  <si>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</si>
  <si>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</si>
  <si>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</si>
  <si>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</si>
  <si>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</si>
  <si>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</si>
  <si>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</si>
  <si>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</si>
  <si>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</si>
  <si>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</si>
  <si>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</si>
  <si>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</si>
  <si>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</si>
  <si>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</si>
  <si>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</si>
  <si>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</si>
  <si>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</si>
  <si>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</si>
  <si>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</si>
  <si>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</si>
  <si>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</si>
  <si>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</si>
  <si>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</si>
  <si>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</si>
  <si>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</si>
  <si>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</si>
  <si>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</si>
  <si>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</si>
  <si>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</si>
  <si>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</si>
  <si>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</si>
  <si>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</si>
  <si>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</si>
  <si>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</si>
  <si>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</si>
  <si>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</si>
  <si>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</si>
  <si>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</si>
  <si>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</si>
  <si>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</si>
  <si>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</si>
  <si>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</si>
  <si>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</si>
  <si>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</si>
  <si>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</si>
  <si>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</si>
  <si>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</si>
  <si>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</si>
  <si>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</si>
  <si>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</si>
  <si>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</si>
  <si>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</si>
  <si>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</si>
  <si>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</si>
  <si>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</si>
  <si>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</si>
  <si>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</si>
  <si>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</si>
  <si>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</si>
  <si>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</si>
  <si>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</si>
  <si>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</si>
  <si>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</si>
  <si>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</si>
  <si>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</si>
  <si>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</si>
  <si>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</si>
  <si>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</si>
  <si>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</si>
  <si>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</si>
  <si>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</si>
  <si>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</si>
  <si>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</si>
  <si>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</si>
  <si>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</si>
  <si>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</si>
  <si>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</si>
  <si>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</si>
  <si>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</si>
  <si>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</si>
  <si>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</si>
  <si>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</si>
  <si>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</si>
  <si>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</si>
  <si>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</si>
  <si>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</si>
  <si>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</si>
  <si>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</si>
  <si>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</si>
  <si>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</si>
  <si>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</si>
  <si>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</si>
  <si>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</si>
  <si>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</si>
  <si>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</si>
  <si>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</si>
  <si>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</si>
  <si>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</si>
  <si>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</si>
  <si>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</si>
  <si>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</si>
  <si>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</si>
  <si>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</si>
  <si>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</si>
  <si>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</si>
  <si>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</si>
  <si>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</si>
  <si>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</si>
  <si>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</si>
  <si>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</si>
  <si>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</si>
  <si>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</si>
  <si>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</si>
  <si>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</si>
  <si>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</si>
  <si>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</si>
  <si>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</si>
  <si>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</si>
  <si>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</si>
  <si>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</si>
  <si>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</si>
  <si>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</si>
  <si>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</si>
  <si>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</si>
  <si>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</si>
  <si>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</si>
  <si>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</si>
  <si>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</si>
  <si>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</si>
  <si>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</si>
  <si>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</si>
  <si>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</si>
  <si>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</si>
  <si>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</si>
  <si>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</si>
  <si>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</si>
  <si>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</si>
  <si>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</si>
  <si>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</si>
  <si>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</si>
  <si>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</si>
  <si>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</si>
  <si>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</si>
  <si>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</si>
  <si>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</si>
  <si>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</si>
  <si>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</si>
  <si>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</si>
  <si>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</si>
  <si>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</si>
  <si>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</si>
  <si>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</si>
  <si>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</si>
  <si>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</si>
  <si>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</si>
  <si>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</si>
  <si>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</si>
  <si>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</si>
  <si>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</si>
  <si>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</si>
  <si>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</si>
  <si>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</si>
  <si>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</si>
  <si>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</si>
  <si>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</si>
  <si>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</si>
  <si>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</si>
  <si>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</si>
  <si>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</si>
  <si>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</si>
  <si>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</si>
  <si>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</si>
  <si>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</si>
  <si>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</si>
  <si>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</si>
  <si>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</si>
  <si>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</si>
  <si>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</si>
  <si>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</si>
  <si>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</si>
  <si>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</si>
  <si>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</si>
  <si>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</si>
  <si>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</si>
  <si>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</si>
  <si>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</si>
  <si>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</si>
  <si>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</si>
  <si>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</si>
  <si>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</si>
  <si>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</si>
  <si>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</si>
  <si>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</si>
  <si>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</si>
  <si>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</si>
  <si>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</si>
  <si>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</si>
  <si>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</si>
  <si>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</si>
  <si>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</si>
  <si>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</si>
  <si>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</si>
  <si>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</si>
  <si>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</si>
  <si>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</si>
  <si>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</si>
  <si>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</si>
  <si>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</si>
  <si>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</si>
  <si>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</si>
  <si>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</si>
  <si>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</si>
  <si>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</si>
  <si>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</si>
  <si>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</si>
  <si>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</si>
  <si>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</si>
  <si>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</si>
  <si>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</si>
  <si>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</si>
  <si>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</si>
  <si>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</si>
  <si>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</si>
  <si>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</si>
  <si>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</si>
  <si>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</si>
  <si>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</si>
  <si>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</si>
  <si>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</si>
  <si>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</si>
  <si>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</si>
  <si>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</si>
  <si>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</si>
  <si>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</si>
  <si>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</si>
  <si>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</si>
  <si>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</si>
  <si>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</si>
  <si>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</si>
  <si>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</si>
  <si>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</si>
  <si>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</si>
  <si>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</si>
  <si>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</si>
  <si>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</si>
  <si>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</si>
  <si>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</si>
  <si>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</si>
  <si>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</si>
  <si>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</si>
  <si>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</si>
  <si>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</si>
  <si>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</si>
  <si>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</si>
  <si>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</si>
  <si>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</si>
  <si>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</si>
  <si>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</si>
  <si>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</si>
  <si>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</si>
  <si>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</si>
  <si>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</si>
  <si>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</si>
  <si>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</si>
  <si>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</si>
  <si>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</si>
  <si>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</si>
  <si>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</si>
  <si>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</si>
  <si>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</si>
  <si>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</si>
  <si>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</si>
  <si>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</si>
  <si>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</si>
  <si>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</si>
  <si>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</si>
  <si>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</si>
  <si>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</si>
  <si>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</si>
  <si>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</si>
  <si>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</si>
  <si>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</si>
  <si>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</si>
  <si>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</si>
  <si>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</si>
  <si>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</si>
  <si>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</si>
  <si>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</si>
  <si>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</si>
  <si>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</si>
  <si>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</si>
  <si>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</si>
  <si>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</si>
  <si>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</si>
  <si>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</si>
  <si>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</si>
  <si>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</si>
  <si>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</si>
  <si>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</si>
  <si>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</si>
  <si>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</si>
  <si>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</si>
  <si>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</si>
  <si>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</si>
  <si>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</si>
  <si>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</si>
  <si>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</si>
  <si>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</si>
  <si>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</si>
  <si>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</si>
  <si>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</si>
  <si>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</si>
  <si>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</si>
  <si>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</si>
  <si>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</si>
  <si>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</si>
  <si>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</si>
  <si>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</si>
  <si>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</si>
  <si>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</si>
  <si>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</si>
  <si>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</si>
  <si>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</si>
  <si>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</si>
  <si>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</si>
  <si>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</si>
  <si>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</si>
  <si>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</si>
  <si>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</si>
  <si>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</si>
  <si>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</si>
  <si>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</si>
  <si>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</si>
  <si>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</si>
  <si>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</si>
  <si>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</si>
  <si>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</si>
  <si>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</si>
  <si>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</si>
  <si>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</si>
  <si>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</si>
  <si>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</si>
  <si>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</si>
  <si>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</si>
  <si>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</si>
  <si>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</si>
  <si>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</si>
  <si>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</si>
  <si>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</si>
  <si>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</si>
  <si>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</si>
  <si>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</si>
  <si>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</si>
  <si>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</si>
  <si>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</si>
  <si>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</si>
  <si>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</si>
  <si>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</si>
  <si>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</si>
  <si>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</si>
  <si>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</si>
  <si>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</si>
  <si>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</si>
  <si>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</si>
  <si>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</si>
  <si>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</si>
  <si>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</si>
  <si>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</si>
  <si>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</si>
  <si>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</si>
  <si>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</si>
  <si>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</si>
  <si>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</si>
  <si>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</si>
  <si>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</si>
  <si>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</si>
  <si>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</si>
  <si>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</si>
  <si>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</si>
  <si>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</si>
  <si>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</si>
  <si>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</si>
  <si>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</si>
  <si>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</si>
  <si>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</si>
  <si>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</si>
  <si>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</si>
  <si>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</si>
  <si>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</si>
  <si>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</si>
  <si>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</si>
  <si>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</si>
  <si>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</si>
  <si>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</si>
  <si>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</si>
  <si>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</si>
  <si>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</si>
  <si>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</si>
  <si>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</si>
  <si>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</si>
  <si>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</si>
  <si>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</si>
  <si>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</si>
  <si>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</si>
  <si>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</si>
  <si>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</si>
  <si>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</si>
  <si>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</si>
  <si>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</si>
  <si>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</si>
  <si>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</si>
  <si>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</si>
  <si>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</si>
  <si>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</si>
  <si>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</si>
  <si>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</si>
  <si>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</si>
  <si>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</si>
  <si>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</si>
  <si>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</si>
  <si>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</si>
  <si>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</si>
  <si>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</si>
  <si>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</si>
  <si>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</si>
  <si>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</si>
  <si>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</si>
  <si>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</si>
  <si>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</si>
  <si>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</si>
  <si>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</si>
  <si>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</si>
  <si>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</si>
  <si>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</si>
  <si>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</si>
  <si>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</si>
  <si>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</si>
  <si>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</si>
  <si>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</si>
  <si>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</si>
  <si>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</si>
  <si>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</si>
  <si>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</si>
  <si>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</si>
  <si>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</si>
  <si>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</si>
  <si>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</si>
  <si>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</si>
  <si>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</si>
  <si>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</si>
  <si>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</si>
  <si>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</si>
  <si>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</si>
  <si>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</si>
  <si>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</si>
  <si>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</si>
  <si>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</si>
  <si>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</si>
  <si>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</si>
  <si>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</si>
  <si>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</si>
  <si>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</si>
  <si>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</si>
  <si>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</si>
  <si>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</si>
  <si>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</si>
  <si>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</si>
  <si>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</si>
  <si>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</si>
  <si>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</si>
  <si>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</si>
  <si>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</si>
  <si>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</si>
  <si>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</si>
  <si>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</si>
  <si>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</si>
  <si>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</si>
  <si>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</si>
  <si>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</si>
  <si>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</si>
  <si>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</si>
  <si>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</si>
  <si>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</si>
  <si>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</si>
  <si>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</si>
  <si>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</si>
  <si>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</si>
  <si>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</si>
  <si>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</si>
  <si>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</si>
  <si>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</si>
  <si>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</si>
  <si>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</si>
  <si>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</si>
  <si>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</si>
  <si>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</si>
  <si>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</si>
  <si>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</si>
  <si>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</si>
  <si>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</si>
  <si>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</si>
  <si>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</si>
  <si>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</si>
  <si>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</si>
  <si>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</si>
  <si>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</si>
  <si>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</si>
  <si>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</si>
  <si>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</si>
  <si>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</si>
  <si>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</si>
  <si>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</si>
  <si>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</si>
  <si>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</si>
  <si>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</si>
  <si>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</si>
  <si>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</si>
  <si>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</si>
  <si>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</si>
  <si>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</si>
  <si>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</si>
  <si>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</si>
  <si>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</si>
  <si>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</si>
  <si>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</si>
  <si>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</si>
  <si>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</si>
  <si>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</si>
  <si>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</si>
  <si>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</si>
  <si>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</si>
  <si>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</si>
  <si>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</si>
  <si>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</si>
  <si>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</si>
  <si>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</si>
  <si>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</si>
  <si>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</si>
  <si>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</si>
  <si>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</si>
  <si>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</si>
  <si>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</si>
  <si>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</si>
  <si>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</si>
  <si>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</si>
  <si>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</si>
  <si>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</si>
  <si>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</si>
  <si>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</si>
  <si>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</si>
  <si>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</si>
  <si>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</si>
  <si>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</si>
  <si>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</si>
  <si>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</si>
  <si>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</si>
  <si>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</si>
  <si>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</si>
  <si>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</si>
  <si>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</si>
  <si>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</si>
  <si>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</si>
  <si>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</si>
  <si>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</si>
  <si>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</si>
  <si>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</si>
  <si>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</si>
  <si>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</si>
  <si>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</si>
  <si>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</si>
  <si>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</si>
  <si>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</si>
  <si>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</si>
  <si>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</si>
  <si>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</si>
  <si>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</si>
  <si>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</si>
  <si>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</si>
  <si>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</si>
  <si>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</si>
  <si>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</si>
  <si>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</si>
  <si>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</si>
  <si>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</si>
  <si>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</si>
  <si>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</si>
  <si>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</si>
  <si>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</si>
  <si>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</si>
  <si>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</si>
  <si>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</si>
  <si>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</si>
  <si>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</si>
  <si>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</si>
  <si>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</si>
  <si>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</si>
  <si>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</si>
  <si>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</si>
  <si>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</si>
  <si>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</si>
  <si>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</si>
  <si>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</si>
  <si>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</si>
  <si>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</si>
  <si>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</si>
  <si>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</si>
  <si>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</si>
  <si>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</si>
  <si>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</si>
  <si>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</si>
  <si>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</si>
  <si>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</si>
  <si>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</si>
  <si>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</si>
  <si>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</si>
  <si>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</si>
  <si>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</si>
  <si>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</si>
  <si>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</si>
  <si>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</si>
  <si>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</si>
  <si>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</si>
  <si>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</si>
  <si>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</si>
  <si>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</si>
  <si>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</si>
  <si>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</si>
  <si>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</si>
  <si>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</si>
  <si>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</si>
  <si>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</si>
  <si>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</si>
  <si>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</si>
  <si>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</si>
  <si>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</si>
  <si>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</si>
  <si>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</si>
  <si>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</si>
  <si>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</si>
  <si>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</si>
  <si>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</si>
  <si>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</si>
  <si>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</si>
  <si>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</si>
  <si>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</si>
  <si>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</si>
  <si>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</si>
  <si>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</si>
  <si>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</si>
  <si>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</si>
  <si>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</si>
  <si>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</si>
  <si>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</si>
  <si>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</si>
  <si>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</si>
  <si>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</si>
  <si>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</si>
  <si>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</si>
  <si>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</si>
  <si>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</si>
  <si>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</si>
  <si>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</si>
  <si>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</si>
  <si>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</si>
  <si>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</si>
  <si>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</si>
  <si>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</si>
  <si>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</si>
  <si>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</si>
  <si>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</si>
  <si>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</si>
  <si>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</si>
  <si>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</si>
  <si>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</si>
  <si>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</si>
  <si>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</si>
  <si>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</si>
  <si>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</si>
  <si>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</si>
  <si>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</si>
  <si>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</si>
  <si>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</si>
  <si>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</si>
  <si>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</si>
  <si>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</si>
  <si>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</si>
  <si>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</si>
  <si>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</si>
  <si>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</si>
  <si>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</si>
  <si>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</si>
  <si>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</si>
  <si>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</si>
  <si>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</si>
  <si>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</si>
  <si>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</si>
  <si>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</si>
  <si>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</si>
  <si>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</si>
  <si>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</si>
  <si>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</si>
  <si>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</si>
  <si>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</si>
  <si>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</si>
  <si>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</si>
  <si>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</si>
  <si>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</si>
  <si>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</si>
  <si>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</si>
  <si>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</si>
  <si>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</si>
  <si>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</si>
  <si>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</si>
  <si>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</si>
  <si>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</si>
  <si>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</si>
  <si>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</si>
  <si>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</si>
  <si>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</si>
  <si>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</si>
  <si>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</si>
  <si>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</si>
  <si>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</si>
  <si>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</si>
  <si>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</si>
  <si>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</si>
  <si>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</si>
  <si>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</si>
  <si>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</si>
  <si>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</si>
  <si>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</si>
  <si>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</si>
  <si>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</si>
  <si>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</si>
  <si>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</si>
  <si>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</si>
  <si>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</si>
  <si>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</si>
  <si>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</si>
  <si>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</si>
  <si>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</si>
  <si>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</si>
  <si>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</si>
  <si>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</si>
  <si>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</si>
  <si>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</si>
  <si>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</si>
  <si>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</si>
  <si>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</si>
  <si>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</si>
  <si>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</si>
  <si>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</si>
  <si>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</si>
  <si>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</si>
  <si>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</si>
  <si>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</si>
  <si>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</si>
  <si>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</si>
  <si>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</si>
  <si>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</si>
  <si>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</si>
  <si>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</si>
  <si>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</si>
  <si>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</si>
  <si>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</si>
  <si>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</si>
  <si>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</si>
  <si>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</si>
  <si>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</si>
  <si>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</si>
  <si>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</si>
  <si>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</si>
  <si>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</si>
  <si>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</si>
  <si>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</si>
  <si>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</si>
  <si>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</si>
  <si>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</si>
  <si>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</si>
  <si>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</si>
  <si>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</si>
  <si>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</si>
  <si>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</si>
  <si>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</si>
  <si>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</si>
  <si>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</si>
  <si>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</si>
  <si>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</si>
  <si>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</si>
  <si>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</si>
  <si>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</si>
  <si>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</si>
  <si>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</si>
  <si>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</si>
  <si>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</si>
  <si>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</si>
  <si>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</si>
  <si>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</si>
  <si>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</si>
  <si>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</si>
  <si>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</si>
  <si>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</si>
  <si>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</si>
  <si>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</si>
  <si>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</si>
  <si>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</si>
  <si>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</si>
  <si>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</si>
  <si>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</si>
  <si>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</si>
  <si>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</si>
  <si>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</si>
  <si>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</si>
  <si>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</si>
  <si>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</si>
  <si>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</si>
  <si>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</si>
  <si>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</si>
  <si>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</si>
  <si>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</si>
  <si>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</si>
  <si>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</si>
  <si>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</si>
  <si>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</si>
  <si>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</si>
  <si>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</si>
  <si>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</si>
  <si>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</si>
  <si>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</si>
  <si>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</si>
  <si>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</si>
  <si>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</si>
  <si>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</si>
  <si>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</si>
  <si>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</si>
  <si>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</si>
  <si>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</si>
  <si>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</si>
  <si>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</si>
  <si>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</si>
  <si>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</si>
  <si>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</si>
  <si>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</si>
  <si>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</si>
  <si>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</si>
  <si>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</si>
  <si>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</si>
  <si>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</si>
  <si>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</si>
  <si>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</si>
  <si>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</si>
  <si>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</si>
  <si>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</si>
  <si>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</si>
  <si>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</si>
  <si>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</si>
  <si>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</si>
  <si>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</si>
  <si>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</si>
  <si>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</si>
  <si>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</si>
  <si>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</si>
  <si>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</si>
  <si>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</si>
  <si>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</si>
  <si>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</si>
  <si>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</si>
  <si>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</si>
  <si>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</si>
  <si>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</si>
  <si>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</si>
  <si>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</si>
  <si>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</si>
  <si>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</si>
  <si>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</si>
  <si>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</si>
  <si>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</si>
  <si>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</si>
  <si>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</si>
  <si>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</si>
  <si>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</si>
  <si>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</si>
  <si>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</si>
  <si>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</si>
  <si>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</si>
  <si>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</si>
  <si>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</si>
  <si>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</si>
  <si>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</si>
  <si>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</si>
  <si>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</si>
  <si>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</si>
  <si>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</si>
  <si>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</si>
  <si>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</si>
  <si>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</si>
  <si>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</si>
  <si>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</si>
  <si>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</si>
  <si>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</si>
  <si>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</si>
  <si>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</si>
  <si>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</si>
  <si>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</si>
  <si>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</si>
  <si>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</si>
  <si>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</si>
  <si>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</si>
  <si>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</si>
  <si>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</si>
  <si>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</si>
  <si>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</si>
  <si>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</si>
  <si>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</si>
  <si>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</si>
  <si>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</si>
  <si>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</si>
  <si>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</si>
  <si>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</si>
  <si>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</si>
  <si>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</si>
  <si>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</si>
  <si>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</si>
  <si>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</si>
  <si>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</si>
  <si>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</si>
  <si>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</si>
  <si>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</si>
  <si>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</si>
  <si>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</si>
  <si>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</si>
  <si>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</si>
  <si>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</si>
  <si>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</si>
  <si>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</si>
  <si>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</si>
  <si>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</si>
  <si>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</si>
  <si>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</si>
  <si>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</si>
  <si>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</si>
  <si>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</si>
  <si>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</si>
  <si>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</si>
  <si>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</si>
  <si>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</si>
  <si>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</si>
  <si>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</si>
  <si>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</si>
  <si>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</si>
  <si>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</si>
  <si>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</si>
  <si>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</si>
  <si>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</si>
  <si>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</si>
  <si>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</si>
  <si>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</si>
  <si>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</si>
  <si>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</si>
  <si>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</si>
  <si>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</si>
  <si>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</si>
  <si>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</si>
  <si>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</si>
  <si>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</si>
  <si>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</si>
  <si>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</si>
  <si>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</si>
  <si>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</si>
  <si>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</si>
  <si>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</si>
  <si>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</si>
  <si>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</si>
  <si>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</si>
  <si>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</si>
  <si>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</si>
  <si>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</si>
  <si>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</si>
  <si>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</si>
  <si>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</si>
  <si>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</si>
  <si>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</si>
  <si>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</si>
  <si>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</si>
  <si>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</si>
  <si>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</si>
  <si>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</si>
  <si>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</si>
  <si>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</si>
  <si>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</si>
  <si>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</si>
  <si>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</si>
  <si>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</si>
  <si>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</si>
  <si>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</si>
  <si>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</si>
  <si>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</si>
  <si>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</si>
  <si>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</si>
  <si>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</si>
  <si>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</si>
  <si>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</si>
  <si>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</si>
  <si>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</si>
  <si>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</si>
  <si>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</si>
  <si>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</si>
  <si>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</si>
  <si>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</si>
  <si>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</si>
  <si>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</si>
  <si>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</si>
  <si>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</si>
  <si>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</si>
  <si>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</si>
  <si>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</si>
  <si>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</si>
  <si>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</si>
  <si>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</si>
  <si>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</si>
  <si>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</si>
  <si>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</si>
  <si>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</si>
  <si>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</si>
  <si>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</si>
  <si>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</si>
  <si>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</si>
  <si>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</si>
  <si>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</si>
  <si>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</si>
  <si>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</si>
  <si>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</si>
  <si>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</si>
  <si>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</si>
  <si>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</si>
  <si>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</si>
  <si>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</si>
  <si>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</si>
  <si>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</si>
  <si>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</si>
  <si>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</si>
  <si>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</si>
  <si>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</si>
  <si>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</si>
  <si>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</si>
  <si>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</si>
  <si>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</si>
  <si>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</si>
  <si>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</si>
  <si>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</si>
  <si>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</si>
  <si>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</si>
  <si>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</si>
  <si>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</si>
  <si>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</si>
  <si>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</si>
  <si>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</si>
  <si>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</si>
  <si>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</si>
  <si>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</si>
  <si>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</si>
  <si>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</si>
  <si>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</si>
  <si>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</si>
  <si>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</si>
  <si>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</si>
  <si>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</si>
  <si>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</si>
  <si>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</si>
  <si>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</si>
  <si>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</si>
  <si>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</si>
  <si>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</si>
  <si>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</si>
  <si>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</si>
  <si>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</si>
  <si>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</si>
  <si>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</si>
  <si>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</si>
  <si>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</si>
  <si>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</si>
  <si>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</si>
  <si>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</si>
  <si>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</si>
  <si>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</si>
  <si>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</si>
  <si>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</si>
  <si>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</si>
  <si>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</si>
  <si>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</si>
  <si>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</si>
  <si>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</si>
  <si>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</si>
  <si>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</si>
  <si>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</si>
  <si>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</si>
  <si>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</si>
  <si>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</si>
  <si>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</si>
  <si>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</si>
  <si>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</si>
  <si>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</si>
  <si>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</si>
  <si>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</si>
  <si>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</si>
  <si>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</si>
  <si>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</si>
  <si>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</si>
  <si>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</si>
  <si>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</si>
  <si>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</si>
  <si>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</si>
  <si>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</si>
  <si>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</si>
  <si>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</si>
  <si>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</si>
  <si>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</si>
  <si>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</si>
  <si>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</si>
  <si>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</si>
  <si>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</si>
  <si>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</si>
  <si>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</si>
  <si>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</si>
  <si>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</si>
  <si>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</si>
  <si>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</si>
  <si>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</si>
  <si>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</si>
  <si>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</si>
  <si>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</si>
  <si>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</si>
  <si>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</si>
  <si>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</si>
  <si>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</si>
  <si>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</si>
  <si>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</si>
  <si>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</si>
  <si>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</si>
  <si>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</si>
  <si>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</si>
  <si>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</si>
  <si>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</si>
  <si>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</si>
  <si>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</si>
  <si>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</si>
  <si>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</si>
  <si>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</si>
  <si>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</si>
  <si>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</si>
  <si>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</si>
  <si>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</si>
  <si>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</si>
  <si>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</si>
  <si>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</si>
  <si>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</si>
  <si>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</si>
  <si>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</si>
  <si>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</si>
  <si>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</si>
  <si>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</si>
  <si>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</si>
  <si>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</si>
  <si>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</si>
  <si>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</si>
  <si>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</si>
  <si>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</si>
  <si>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</si>
  <si>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</si>
  <si>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</si>
  <si>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</si>
  <si>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</si>
  <si>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</si>
  <si>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</si>
  <si>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</si>
  <si>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</si>
  <si>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</si>
  <si>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</si>
  <si>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</si>
  <si>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</si>
  <si>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</si>
  <si>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</si>
  <si>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</si>
  <si>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</si>
  <si>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</si>
  <si>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</si>
  <si>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</si>
  <si>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</si>
  <si>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</si>
  <si>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</si>
  <si>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</si>
  <si>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</si>
  <si>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</si>
  <si>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</si>
  <si>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</si>
  <si>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</si>
  <si>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</si>
  <si>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</si>
  <si>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</si>
  <si>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</si>
  <si>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</si>
  <si>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</si>
  <si>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</si>
  <si>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</si>
  <si>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</si>
  <si>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</si>
  <si>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</si>
  <si>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</si>
  <si>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</si>
  <si>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</si>
  <si>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</si>
  <si>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</si>
  <si>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</si>
  <si>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</si>
  <si>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</si>
  <si>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</si>
  <si>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</si>
  <si>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</si>
  <si>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</si>
  <si>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</si>
  <si>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</si>
  <si>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</si>
  <si>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</si>
  <si>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</si>
  <si>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</si>
  <si>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</si>
  <si>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</si>
  <si>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</si>
  <si>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</si>
  <si>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</si>
  <si>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</si>
  <si>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</si>
  <si>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</si>
  <si>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</si>
  <si>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</si>
  <si>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</si>
  <si>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</si>
  <si>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</si>
  <si>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</si>
  <si>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</si>
  <si>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</si>
  <si>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</si>
  <si>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</si>
  <si>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</si>
  <si>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</si>
  <si>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</si>
  <si>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</si>
  <si>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</si>
  <si>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</si>
  <si>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</si>
  <si>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</si>
  <si>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</si>
  <si>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</si>
  <si>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</si>
  <si>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</si>
  <si>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</si>
  <si>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</si>
  <si>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</si>
  <si>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</si>
  <si>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</si>
  <si>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</si>
  <si>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</si>
  <si>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</si>
  <si>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</si>
  <si>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</si>
  <si>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</si>
  <si>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</si>
  <si>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</si>
  <si>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</si>
  <si>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</si>
  <si>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</si>
  <si>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</si>
  <si>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</si>
  <si>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</si>
  <si>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</si>
  <si>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</si>
  <si>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</si>
  <si>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</si>
  <si>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</si>
  <si>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</si>
  <si>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</si>
  <si>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</si>
  <si>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</si>
  <si>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</si>
  <si>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</si>
  <si>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</si>
  <si>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</si>
  <si>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</si>
  <si>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</si>
  <si>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</si>
  <si>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</si>
  <si>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</si>
  <si>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</si>
  <si>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</si>
  <si>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</si>
  <si>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</si>
  <si>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</si>
  <si>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</si>
  <si>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</si>
  <si>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</si>
  <si>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</si>
  <si>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</si>
  <si>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</si>
  <si>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</si>
  <si>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</si>
  <si>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</si>
  <si>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</si>
  <si>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</si>
  <si>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</si>
  <si>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</si>
  <si>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</si>
  <si>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</si>
  <si>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</si>
  <si>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</si>
  <si>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</si>
  <si>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</si>
  <si>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</si>
  <si>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</si>
  <si>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</si>
  <si>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</si>
  <si>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</si>
  <si>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</si>
  <si>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</si>
  <si>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</si>
  <si>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</si>
  <si>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</si>
  <si>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</si>
  <si>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</si>
  <si>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</si>
  <si>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</si>
  <si>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</si>
  <si>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</si>
  <si>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</si>
  <si>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</si>
  <si>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</si>
  <si>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</si>
  <si>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</si>
  <si>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</si>
  <si>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</si>
  <si>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</si>
  <si>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</si>
  <si>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</si>
  <si>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</si>
  <si>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</si>
  <si>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</si>
  <si>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</si>
  <si>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</si>
  <si>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</si>
  <si>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</si>
  <si>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</si>
  <si>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</si>
  <si>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</si>
  <si>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</si>
  <si>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</si>
  <si>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</si>
  <si>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</si>
  <si>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</si>
  <si>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</si>
  <si>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</si>
  <si>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</si>
  <si>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</si>
  <si>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</si>
  <si>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</si>
  <si>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</si>
  <si>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</si>
  <si>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</si>
  <si>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</si>
  <si>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</si>
  <si>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</si>
  <si>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</si>
  <si>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</si>
  <si>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</si>
  <si>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</si>
  <si>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</si>
  <si>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</si>
  <si>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</si>
  <si>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</si>
  <si>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</si>
  <si>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</si>
  <si>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</si>
  <si>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</si>
  <si>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</si>
  <si>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</si>
  <si>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</si>
  <si>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</si>
  <si>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</si>
  <si>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</si>
  <si>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</si>
  <si>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</si>
  <si>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</si>
  <si>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</si>
  <si>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</si>
  <si>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</si>
  <si>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</si>
  <si>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</si>
  <si>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</si>
  <si>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</si>
  <si>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</si>
  <si>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</si>
  <si>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</si>
  <si>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</si>
  <si>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</si>
  <si>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</si>
  <si>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</si>
  <si>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</si>
  <si>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</si>
  <si>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</si>
  <si>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</si>
  <si>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</si>
  <si>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</si>
  <si>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</si>
  <si>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</si>
  <si>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</si>
  <si>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</si>
  <si>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</si>
  <si>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</si>
  <si>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</si>
  <si>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</si>
  <si>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</si>
  <si>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</si>
  <si>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</si>
  <si>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</si>
  <si>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</si>
  <si>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</si>
  <si>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</si>
  <si>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</si>
  <si>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</si>
  <si>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</si>
  <si>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</si>
  <si>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</si>
  <si>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</si>
  <si>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</si>
  <si>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</si>
  <si>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</si>
  <si>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</si>
  <si>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</si>
  <si>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</si>
  <si>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</si>
  <si>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</si>
  <si>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</si>
  <si>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</si>
  <si>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</si>
  <si>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</si>
  <si>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</si>
  <si>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</si>
  <si>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</si>
  <si>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</si>
  <si>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</si>
  <si>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</si>
  <si>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</si>
  <si>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</si>
  <si>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</si>
  <si>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</si>
  <si>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</si>
  <si>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</si>
  <si>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</si>
  <si>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</si>
  <si>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</si>
  <si>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</si>
  <si>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</si>
  <si>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</si>
  <si>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</si>
  <si>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</si>
  <si>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</si>
  <si>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</si>
  <si>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</si>
  <si>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</si>
  <si>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</si>
  <si>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</si>
  <si>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</si>
  <si>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</si>
  <si>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</si>
  <si>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</si>
  <si>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</si>
  <si>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</si>
  <si>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</si>
  <si>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</si>
  <si>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</si>
  <si>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</si>
  <si>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</si>
  <si>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</si>
  <si>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</si>
  <si>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</si>
  <si>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</si>
  <si>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</si>
  <si>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</si>
  <si>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</si>
  <si>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</si>
  <si>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</si>
  <si>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</si>
  <si>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</si>
  <si>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</si>
  <si>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</si>
  <si>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</si>
  <si>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</si>
  <si>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</si>
  <si>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</si>
  <si>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</si>
  <si>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</si>
  <si>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</si>
  <si>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</si>
  <si>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</si>
  <si>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</si>
  <si>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</si>
  <si>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</si>
  <si>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</si>
  <si>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</si>
  <si>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</si>
  <si>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</si>
  <si>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</si>
  <si>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</si>
  <si>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</si>
  <si>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</si>
  <si>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</si>
  <si>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</si>
  <si>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</si>
  <si>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</si>
  <si>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</si>
  <si>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</si>
  <si>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</si>
  <si>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</si>
  <si>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</si>
  <si>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</si>
  <si>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</si>
  <si>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</si>
  <si>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</si>
  <si>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</si>
  <si>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</si>
  <si>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</si>
  <si>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</si>
  <si>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</si>
  <si>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</si>
  <si>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</si>
  <si>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</si>
  <si>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</si>
  <si>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</si>
  <si>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</si>
  <si>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</si>
  <si>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</si>
  <si>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</si>
  <si>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</si>
  <si>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</si>
  <si>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</si>
  <si>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</si>
  <si>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</si>
  <si>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</si>
  <si>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</si>
  <si>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</si>
  <si>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</si>
  <si>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</si>
  <si>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</si>
  <si>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</si>
  <si>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</si>
  <si>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</si>
  <si>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</si>
  <si>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</si>
  <si>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</si>
  <si>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</si>
  <si>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</si>
  <si>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</si>
  <si>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</si>
  <si>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</si>
  <si>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</si>
  <si>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</si>
  <si>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</si>
  <si>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</si>
  <si>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</si>
  <si>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</si>
  <si>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</si>
  <si>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</si>
  <si>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</si>
  <si>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</si>
  <si>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</si>
  <si>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</si>
  <si>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</si>
  <si>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</si>
  <si>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</si>
  <si>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</si>
  <si>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</si>
  <si>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</si>
  <si>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</si>
  <si>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</si>
  <si>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</si>
  <si>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</si>
  <si>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</si>
  <si>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</si>
  <si>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</si>
  <si>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</si>
  <si>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</si>
  <si>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</si>
  <si>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</si>
  <si>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</si>
  <si>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</si>
  <si>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</si>
  <si>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</si>
  <si>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</si>
  <si>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</si>
  <si>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</si>
  <si>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</si>
  <si>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</si>
  <si>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</si>
  <si>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</si>
  <si>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</si>
  <si>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</si>
  <si>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</si>
  <si>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</si>
  <si>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</si>
  <si>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</si>
  <si>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</si>
  <si>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</si>
  <si>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</si>
  <si>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</si>
  <si>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</si>
  <si>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</si>
  <si>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</si>
  <si>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</si>
  <si>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</si>
  <si>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</si>
  <si>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</si>
  <si>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</si>
  <si>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</si>
  <si>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</si>
  <si>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</si>
  <si>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</si>
  <si>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</si>
  <si>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</si>
  <si>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</si>
  <si>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</si>
  <si>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</si>
  <si>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</si>
  <si>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</si>
  <si>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</si>
  <si>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</si>
  <si>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</si>
  <si>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</si>
  <si>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</si>
  <si>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</si>
  <si>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</si>
  <si>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</si>
  <si>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</si>
  <si>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</si>
  <si>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</si>
  <si>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</si>
  <si>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</si>
  <si>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</si>
  <si>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</si>
  <si>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</si>
  <si>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</si>
  <si>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</si>
  <si>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</si>
  <si>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</si>
  <si>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</si>
  <si>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</si>
  <si>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</si>
  <si>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</si>
  <si>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</si>
  <si>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</si>
  <si>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</si>
  <si>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</si>
  <si>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</si>
  <si>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</si>
  <si>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</si>
  <si>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</si>
  <si>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</si>
  <si>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</si>
  <si>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</si>
  <si>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</si>
  <si>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</si>
  <si>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</si>
  <si>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</si>
  <si>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</si>
  <si>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</si>
  <si>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</si>
  <si>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</si>
  <si>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</si>
  <si>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</si>
  <si>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</si>
  <si>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</si>
  <si>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</si>
  <si>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</si>
  <si>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</si>
  <si>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</si>
  <si>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</si>
  <si>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</si>
  <si>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</si>
  <si>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</si>
  <si>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</si>
  <si>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</si>
  <si>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</si>
  <si>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</si>
  <si>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</si>
  <si>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</si>
  <si>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</si>
  <si>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</si>
  <si>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</si>
  <si>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</si>
  <si>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</si>
  <si>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</si>
  <si>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</si>
  <si>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</si>
  <si>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</si>
  <si>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</si>
  <si>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</si>
  <si>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</si>
  <si>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</si>
  <si>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</si>
  <si>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</si>
  <si>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</si>
  <si>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</si>
  <si>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</si>
  <si>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</si>
  <si>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</si>
  <si>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</si>
  <si>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</si>
  <si>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</si>
  <si>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</si>
  <si>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</si>
  <si>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</si>
  <si>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</si>
  <si>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</si>
  <si>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</si>
  <si>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</si>
  <si>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</si>
  <si>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</si>
  <si>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</si>
  <si>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</si>
  <si>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</si>
  <si>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</si>
  <si>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</si>
  <si>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</si>
  <si>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</si>
  <si>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</si>
  <si>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</si>
  <si>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</si>
  <si>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</si>
  <si>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</si>
  <si>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</si>
  <si>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</si>
  <si>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</si>
  <si>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</si>
  <si>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</si>
  <si>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</si>
  <si>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</si>
  <si>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</si>
  <si>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</si>
  <si>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</si>
  <si>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</si>
  <si>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</si>
  <si>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</si>
  <si>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</si>
  <si>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</si>
  <si>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</si>
  <si>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</si>
  <si>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</si>
  <si>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</si>
  <si>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</si>
  <si>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</si>
  <si>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</si>
  <si>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</si>
  <si>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</si>
  <si>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</si>
  <si>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</si>
  <si>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</si>
  <si>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</si>
  <si>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</si>
  <si>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</si>
  <si>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</si>
  <si>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</si>
  <si>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</si>
  <si>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</si>
  <si>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</si>
  <si>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</si>
  <si>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</si>
  <si>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</si>
  <si>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</si>
  <si>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</si>
  <si>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</si>
  <si>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</si>
  <si>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</si>
  <si>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</si>
  <si>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</si>
  <si>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</si>
  <si>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</si>
  <si>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</si>
  <si>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</si>
  <si>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</si>
  <si>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</si>
  <si>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</si>
  <si>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</si>
  <si>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</si>
  <si>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</si>
  <si>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</si>
  <si>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</si>
  <si>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</si>
  <si>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</si>
  <si>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</si>
  <si>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</si>
  <si>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</si>
  <si>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</si>
  <si>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</si>
  <si>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</si>
  <si>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</si>
  <si>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</si>
  <si>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</si>
  <si>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</si>
  <si>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</si>
  <si>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</si>
  <si>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</si>
  <si>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</si>
  <si>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</si>
  <si>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</si>
  <si>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</si>
  <si>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</si>
  <si>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</si>
  <si>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</si>
  <si>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</si>
  <si>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</si>
  <si>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</si>
  <si>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</si>
  <si>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</si>
  <si>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</si>
  <si>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</si>
  <si>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</si>
  <si>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</si>
  <si>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</si>
  <si>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</si>
  <si>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</si>
  <si>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</si>
  <si>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</si>
  <si>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</si>
  <si>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</si>
  <si>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</si>
  <si>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</si>
  <si>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</si>
  <si>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</si>
  <si>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</si>
  <si>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</si>
  <si>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</si>
  <si>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</si>
  <si>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</si>
  <si>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</si>
  <si>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</si>
  <si>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</si>
  <si>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</si>
  <si>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</si>
  <si>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</si>
  <si>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</si>
  <si>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</si>
  <si>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</si>
  <si>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</si>
  <si>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</si>
  <si>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</si>
  <si>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</si>
  <si>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</si>
  <si>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</si>
  <si>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</si>
  <si>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</si>
  <si>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</si>
  <si>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</si>
  <si>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</si>
  <si>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</si>
  <si>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</si>
  <si>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</si>
  <si>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</si>
  <si>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</si>
  <si>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</si>
  <si>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</si>
  <si>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</si>
  <si>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</si>
  <si>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</si>
  <si>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</si>
  <si>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</si>
  <si>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</si>
  <si>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</si>
  <si>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</si>
  <si>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</si>
  <si>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</si>
  <si>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</si>
  <si>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</si>
  <si>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</si>
  <si>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</si>
  <si>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</si>
  <si>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</si>
  <si>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</si>
  <si>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</si>
  <si>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</si>
  <si>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</si>
  <si>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</si>
  <si>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</si>
  <si>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</si>
  <si>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</si>
  <si>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</si>
  <si>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</si>
  <si>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</si>
  <si>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</si>
  <si>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</si>
  <si>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</si>
  <si>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</si>
  <si>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</si>
  <si>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</si>
  <si>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</si>
  <si>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</si>
  <si>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</si>
  <si>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</si>
  <si>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</si>
  <si>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</si>
  <si>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</si>
  <si>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</si>
  <si>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</si>
  <si>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</si>
  <si>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</si>
  <si>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</si>
  <si>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</si>
  <si>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</si>
  <si>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</si>
  <si>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</si>
  <si>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</si>
  <si>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</si>
  <si>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</si>
  <si>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</si>
  <si>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</si>
  <si>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</si>
  <si>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</si>
  <si>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</si>
  <si>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</si>
  <si>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</si>
  <si>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</si>
  <si>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</si>
  <si>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</si>
  <si>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</si>
  <si>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</si>
  <si>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</si>
  <si>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</si>
  <si>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</si>
  <si>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</si>
  <si>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</si>
  <si>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</si>
  <si>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</si>
  <si>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</si>
  <si>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</si>
  <si>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</si>
  <si>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</si>
  <si>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</si>
  <si>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</si>
  <si>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</si>
  <si>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</si>
  <si>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</si>
  <si>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</si>
  <si>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</si>
  <si>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</si>
  <si>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</si>
  <si>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</si>
  <si>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</si>
  <si>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</si>
  <si>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</si>
  <si>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</si>
  <si>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</si>
  <si>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</si>
  <si>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</si>
  <si>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</si>
  <si>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</si>
  <si>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</si>
  <si>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</si>
  <si>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</si>
  <si>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</si>
  <si>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</si>
  <si>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</si>
  <si>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</si>
  <si>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</si>
  <si>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</si>
  <si>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</si>
  <si>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</si>
  <si>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</si>
  <si>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</si>
  <si>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</si>
  <si>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</si>
  <si>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</si>
  <si>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</si>
  <si>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</si>
  <si>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</si>
  <si>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</si>
  <si>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</si>
  <si>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</si>
  <si>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</si>
  <si>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</si>
  <si>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</si>
  <si>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</si>
  <si>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</si>
  <si>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</si>
  <si>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</si>
  <si>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</si>
  <si>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</si>
  <si>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</si>
  <si>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</si>
  <si>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</si>
  <si>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</si>
  <si>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</si>
  <si>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</si>
  <si>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</si>
  <si>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</si>
  <si>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</si>
  <si>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</si>
  <si>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</si>
  <si>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</si>
  <si>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</si>
  <si>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</si>
  <si>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</si>
  <si>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</si>
  <si>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</si>
  <si>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</si>
  <si>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</si>
  <si>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</si>
  <si>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</si>
  <si>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</si>
  <si>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</si>
  <si>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</si>
  <si>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</si>
  <si>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</si>
  <si>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</si>
  <si>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</si>
  <si>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</si>
  <si>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</si>
  <si>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</si>
  <si>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</si>
  <si>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</si>
  <si>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</si>
  <si>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</si>
  <si>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</si>
  <si>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</si>
  <si>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</si>
  <si>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</si>
  <si>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</si>
  <si>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</si>
  <si>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</si>
  <si>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</si>
  <si>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</si>
  <si>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</si>
  <si>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</si>
  <si>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</si>
  <si>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</si>
  <si>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</si>
  <si>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</si>
  <si>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</si>
  <si>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</si>
  <si>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</si>
  <si>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</si>
  <si>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</si>
  <si>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</si>
  <si>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</si>
  <si>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</si>
  <si>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</si>
  <si>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</si>
  <si>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</si>
  <si>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</si>
  <si>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</si>
  <si>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</si>
  <si>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</si>
  <si>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</si>
  <si>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</si>
  <si>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</si>
  <si>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</si>
  <si>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</si>
  <si>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</si>
  <si>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</si>
  <si>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</si>
  <si>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</si>
  <si>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</si>
  <si>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</si>
  <si>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</si>
  <si>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</si>
  <si>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</si>
  <si>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</si>
  <si>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</si>
  <si>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</si>
  <si>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</si>
  <si>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</si>
  <si>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</si>
  <si>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</si>
  <si>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</si>
  <si>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</si>
  <si>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</si>
  <si>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</si>
  <si>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</si>
  <si>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</si>
  <si>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</si>
  <si>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</si>
  <si>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</si>
  <si>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</si>
  <si>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</si>
  <si>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</si>
  <si>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</si>
  <si>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</si>
  <si>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</si>
  <si>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</si>
  <si>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</si>
  <si>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</si>
  <si>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</si>
  <si>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</si>
  <si>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</si>
  <si>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</si>
  <si>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</si>
  <si>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</si>
  <si>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</si>
  <si>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</si>
  <si>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</si>
  <si>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</si>
  <si>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</si>
  <si>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</si>
  <si>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</si>
  <si>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</si>
  <si>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</si>
  <si>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</si>
  <si>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</si>
  <si>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</si>
  <si>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</si>
  <si>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</si>
  <si>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</si>
  <si>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</si>
  <si>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</si>
  <si>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</si>
  <si>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</si>
  <si>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</si>
  <si>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</si>
  <si>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</si>
  <si>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</si>
  <si>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</si>
  <si>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</si>
  <si>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</si>
  <si>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</si>
  <si>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</si>
  <si>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</si>
  <si>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</si>
  <si>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</si>
  <si>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</si>
  <si>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</si>
  <si>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</si>
  <si>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</si>
  <si>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</si>
  <si>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</si>
  <si>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</si>
  <si>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</si>
  <si>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</si>
  <si>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</si>
  <si>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</si>
  <si>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</si>
  <si>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</si>
  <si>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</si>
  <si>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</si>
  <si>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</si>
  <si>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</si>
  <si>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</si>
  <si>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</si>
  <si>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</si>
  <si>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</si>
  <si>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</si>
  <si>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</si>
  <si>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</si>
  <si>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</si>
  <si>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</si>
  <si>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</si>
  <si>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</si>
  <si>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</si>
  <si>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</si>
  <si>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</si>
  <si>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</si>
  <si>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</si>
  <si>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</si>
  <si>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</si>
  <si>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</si>
  <si>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</si>
  <si>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</si>
  <si>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</si>
  <si>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</si>
  <si>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</si>
  <si>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</si>
  <si>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</si>
  <si>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</si>
  <si>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</si>
  <si>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</si>
  <si>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</si>
  <si>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</si>
  <si>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</si>
  <si>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</si>
  <si>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</si>
  <si>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</si>
  <si>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</si>
  <si>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</si>
  <si>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</si>
  <si>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</si>
  <si>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</si>
  <si>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</si>
  <si>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</si>
  <si>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</si>
  <si>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</si>
  <si>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</si>
  <si>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</si>
  <si>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</si>
  <si>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</si>
  <si>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</si>
  <si>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</si>
  <si>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</si>
  <si>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</si>
  <si>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</si>
  <si>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</si>
  <si>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</si>
  <si>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</si>
  <si>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</si>
  <si>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</si>
  <si>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</si>
  <si>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</si>
  <si>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</si>
  <si>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</si>
  <si>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</si>
  <si>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</si>
  <si>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</si>
  <si>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</si>
  <si>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</si>
  <si>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</si>
  <si>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</si>
  <si>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</si>
  <si>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</si>
  <si>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</si>
  <si>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</si>
  <si>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</si>
  <si>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</si>
  <si>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</si>
  <si>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</si>
  <si>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</si>
  <si>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</si>
  <si>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</si>
  <si>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</si>
  <si>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</si>
  <si>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</si>
  <si>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</si>
  <si>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</si>
  <si>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</si>
  <si>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</si>
  <si>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</si>
  <si>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</si>
  <si>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</si>
  <si>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</si>
  <si>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</si>
  <si>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</si>
  <si>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</si>
  <si>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</si>
  <si>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</si>
  <si>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</si>
  <si>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</si>
  <si>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</si>
  <si>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</si>
  <si>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</si>
  <si>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</si>
  <si>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</si>
  <si>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</si>
  <si>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</si>
  <si>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</si>
  <si>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</si>
  <si>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</si>
  <si>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</si>
  <si>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</si>
  <si>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</si>
  <si>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</si>
  <si>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</si>
  <si>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</si>
  <si>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</si>
  <si>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</si>
  <si>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</si>
  <si>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</si>
  <si>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</si>
  <si>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</si>
  <si>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</si>
  <si>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</si>
  <si>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</si>
  <si>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</si>
  <si>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</si>
  <si>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</si>
  <si>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</si>
  <si>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</si>
  <si>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</si>
  <si>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</si>
  <si>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</si>
  <si>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</si>
  <si>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</si>
  <si>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</si>
  <si>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</si>
  <si>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</si>
  <si>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</si>
  <si>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</si>
  <si>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</si>
  <si>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</si>
  <si>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</si>
  <si>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</si>
  <si>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</si>
  <si>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</si>
  <si>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</si>
  <si>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</si>
  <si>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</si>
  <si>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</si>
  <si>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</si>
  <si>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</si>
  <si>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</si>
  <si>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</si>
  <si>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</si>
  <si>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</si>
  <si>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</si>
  <si>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</si>
  <si>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</si>
  <si>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</si>
  <si>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</si>
  <si>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</si>
  <si>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</si>
  <si>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</si>
  <si>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</si>
  <si>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</si>
  <si>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</si>
  <si>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</si>
  <si>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</si>
  <si>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</si>
  <si>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</si>
  <si>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</si>
  <si>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</si>
  <si>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</si>
  <si>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</si>
  <si>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</si>
  <si>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</si>
  <si>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</si>
  <si>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</si>
  <si>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</si>
  <si>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</si>
  <si>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</si>
  <si>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</si>
  <si>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</si>
  <si>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</si>
  <si>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</si>
  <si>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</si>
  <si>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</si>
  <si>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</si>
  <si>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</si>
  <si>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</si>
  <si>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</si>
  <si>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</si>
  <si>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</si>
  <si>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</si>
  <si>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</si>
  <si>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</si>
  <si>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</si>
  <si>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</si>
  <si>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</si>
  <si>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</si>
  <si>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</si>
  <si>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</si>
  <si>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</si>
  <si>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</si>
  <si>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</si>
  <si>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</si>
  <si>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</si>
  <si>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</si>
  <si>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</si>
  <si>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</si>
  <si>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</si>
  <si>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</si>
  <si>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</si>
  <si>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</si>
  <si>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</si>
  <si>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</si>
  <si>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</si>
  <si>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</si>
  <si>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</si>
  <si>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</si>
  <si>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</si>
  <si>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</si>
  <si>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</si>
  <si>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</si>
  <si>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</si>
  <si>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</si>
  <si>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</si>
  <si>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</si>
  <si>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</si>
  <si>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</si>
  <si>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</si>
  <si>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</si>
  <si>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</si>
  <si>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</si>
  <si>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</si>
  <si>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</si>
  <si>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</si>
  <si>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</si>
  <si>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</si>
  <si>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</si>
  <si>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</si>
  <si>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</si>
  <si>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</si>
  <si>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</si>
  <si>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</si>
  <si>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</si>
  <si>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</si>
  <si>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</si>
  <si>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</si>
  <si>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</si>
  <si>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</si>
  <si>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</si>
  <si>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</si>
  <si>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</si>
  <si>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</si>
  <si>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</si>
  <si>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</si>
  <si>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</si>
  <si>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</si>
  <si>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</si>
  <si>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</si>
  <si>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</si>
  <si>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</si>
  <si>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</si>
  <si>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</si>
  <si>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</si>
  <si>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</si>
  <si>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</si>
  <si>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</si>
  <si>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</si>
  <si>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</si>
  <si>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</si>
  <si>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</si>
  <si>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</si>
  <si>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</si>
  <si>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</si>
  <si>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</si>
  <si>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</si>
  <si>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</si>
  <si>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</si>
  <si>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</si>
  <si>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</si>
  <si>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</si>
  <si>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</si>
  <si>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</si>
  <si>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</si>
  <si>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</si>
  <si>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</si>
  <si>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</si>
  <si>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</si>
  <si>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</si>
  <si>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</si>
  <si>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</si>
  <si>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</si>
  <si>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</si>
  <si>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</si>
  <si>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</si>
  <si>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</si>
  <si>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</si>
  <si>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</si>
  <si>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</si>
  <si>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</si>
  <si>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</si>
  <si>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</si>
  <si>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</si>
  <si>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</si>
  <si>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</si>
  <si>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</si>
  <si>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</si>
  <si>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</si>
  <si>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</si>
  <si>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</si>
  <si>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</si>
  <si>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</si>
  <si>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</si>
  <si>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</si>
  <si>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</si>
  <si>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</si>
  <si>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</si>
  <si>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</si>
  <si>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</si>
  <si>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</si>
  <si>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</si>
  <si>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</si>
  <si>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</si>
  <si>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</si>
  <si>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</si>
  <si>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</si>
  <si>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</si>
  <si>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</si>
  <si>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</si>
  <si>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</si>
  <si>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</si>
  <si>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</si>
  <si>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</si>
  <si>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</si>
  <si>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</si>
  <si>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</si>
  <si>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</si>
  <si>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</si>
  <si>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</si>
  <si>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</si>
  <si>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</si>
  <si>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</si>
  <si>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</si>
  <si>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</si>
  <si>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</si>
  <si>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</si>
  <si>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</si>
  <si>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</si>
  <si>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</si>
  <si>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</si>
  <si>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</si>
  <si>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</si>
  <si>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</si>
  <si>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</si>
  <si>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</si>
  <si>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</si>
  <si>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</si>
  <si>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</si>
  <si>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</si>
  <si>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</si>
  <si>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</si>
  <si>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</si>
  <si>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</si>
  <si>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</si>
  <si>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</si>
  <si>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</si>
  <si>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</si>
  <si>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</si>
  <si>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</si>
  <si>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</si>
  <si>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</si>
  <si>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</si>
  <si>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</si>
  <si>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</si>
  <si>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</si>
  <si>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</si>
  <si>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</si>
  <si>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</si>
  <si>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</si>
  <si>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</si>
  <si>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</si>
  <si>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</si>
  <si>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</si>
  <si>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</si>
  <si>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</si>
  <si>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</si>
  <si>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</si>
  <si>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</si>
  <si>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</si>
  <si>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</si>
  <si>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</si>
  <si>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</si>
  <si>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</si>
  <si>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</si>
  <si>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</si>
  <si>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</si>
  <si>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</si>
  <si>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</si>
  <si>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</si>
  <si>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</si>
  <si>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</si>
  <si>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</si>
  <si>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</si>
  <si>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</si>
  <si>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</si>
  <si>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</si>
  <si>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</si>
  <si>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</si>
  <si>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</si>
  <si>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</si>
  <si>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</si>
  <si>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</si>
  <si>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</si>
  <si>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</si>
  <si>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</si>
  <si>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</si>
  <si>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</si>
  <si>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</si>
  <si>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</si>
  <si>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</si>
  <si>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</si>
  <si>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</si>
  <si>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</si>
  <si>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</si>
  <si>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</si>
  <si>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</si>
  <si>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</si>
  <si>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</si>
  <si>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</si>
  <si>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</si>
  <si>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</si>
  <si>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</si>
  <si>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</si>
  <si>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</si>
  <si>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</si>
  <si>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</si>
  <si>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</si>
  <si>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</si>
  <si>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</si>
  <si>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</si>
  <si>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</si>
  <si>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</si>
  <si>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</si>
  <si>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</si>
  <si>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</si>
  <si>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</si>
  <si>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</si>
  <si>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</si>
  <si>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</si>
  <si>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</si>
  <si>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</si>
  <si>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</si>
  <si>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</si>
  <si>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</si>
  <si>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</si>
  <si>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</si>
  <si>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</si>
  <si>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</si>
  <si>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</si>
  <si>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</si>
  <si>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</si>
  <si>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</si>
  <si>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</si>
  <si>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</si>
  <si>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</si>
  <si>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</si>
  <si>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</si>
  <si>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</si>
  <si>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</si>
  <si>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</si>
  <si>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</si>
  <si>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</si>
  <si>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</si>
  <si>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</si>
  <si>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</si>
  <si>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</si>
  <si>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</si>
  <si>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</si>
  <si>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</si>
  <si>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</si>
  <si>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</si>
  <si>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</si>
  <si>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</si>
  <si>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</si>
  <si>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</si>
  <si>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</si>
  <si>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</si>
  <si>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</si>
  <si>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</si>
  <si>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</si>
  <si>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</si>
  <si>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</si>
  <si>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</si>
  <si>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</si>
  <si>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</si>
  <si>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</si>
  <si>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</si>
  <si>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</si>
  <si>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</si>
  <si>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</si>
  <si>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</si>
  <si>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</si>
  <si>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</si>
  <si>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</si>
  <si>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</si>
  <si>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</si>
  <si>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</si>
  <si>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</si>
  <si>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</si>
  <si>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</si>
  <si>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</si>
  <si>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</si>
  <si>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</si>
  <si>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</si>
  <si>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</si>
  <si>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</si>
  <si>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</si>
  <si>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</si>
  <si>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</si>
  <si>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</si>
  <si>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</si>
  <si>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</si>
  <si>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</si>
  <si>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</si>
  <si>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</si>
  <si>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</si>
  <si>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</si>
  <si>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</si>
  <si>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</si>
  <si>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</si>
  <si>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</si>
  <si>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</si>
  <si>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</si>
  <si>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</si>
  <si>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</si>
  <si>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</si>
  <si>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</si>
  <si>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</si>
  <si>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</si>
  <si>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</si>
  <si>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</si>
  <si>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</si>
  <si>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</si>
  <si>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</si>
  <si>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</si>
  <si>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</si>
  <si>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</si>
  <si>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</si>
  <si>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</si>
  <si>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</si>
  <si>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</si>
  <si>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</si>
  <si>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</si>
  <si>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</si>
  <si>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</si>
  <si>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</si>
  <si>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</si>
  <si>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</si>
  <si>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</si>
  <si>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</si>
  <si>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</si>
  <si>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</si>
  <si>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</si>
  <si>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</si>
  <si>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</si>
  <si>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</si>
  <si>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</si>
  <si>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</si>
  <si>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</si>
  <si>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</si>
  <si>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</si>
  <si>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</si>
  <si>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</si>
  <si>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</si>
  <si>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</si>
  <si>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</si>
  <si>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</si>
  <si>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</si>
  <si>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</si>
  <si>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</si>
  <si>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</si>
  <si>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</si>
  <si>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</si>
  <si>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</si>
  <si>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</si>
  <si>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</si>
  <si>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</si>
  <si>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</si>
  <si>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</si>
  <si>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</si>
  <si>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</si>
  <si>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</si>
  <si>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</si>
  <si>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</si>
  <si>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</si>
  <si>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</si>
  <si>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</si>
  <si>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</si>
  <si>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</si>
  <si>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</si>
  <si>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</si>
  <si>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</si>
  <si>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</si>
  <si>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</si>
  <si>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</si>
  <si>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</si>
  <si>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</si>
  <si>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</si>
  <si>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</si>
  <si>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</si>
  <si>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</si>
  <si>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</si>
  <si>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</si>
  <si>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</si>
  <si>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</si>
  <si>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</si>
  <si>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</si>
  <si>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</si>
  <si>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</si>
  <si>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</si>
  <si>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</si>
  <si>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</si>
  <si>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</si>
  <si>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</si>
  <si>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</si>
  <si>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</si>
  <si>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</si>
  <si>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</si>
  <si>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</si>
  <si>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</si>
  <si>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</si>
  <si>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</si>
  <si>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</si>
  <si>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</si>
  <si>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</si>
  <si>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</si>
  <si>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</si>
  <si>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</si>
  <si>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</si>
  <si>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</si>
  <si>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</si>
  <si>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</si>
  <si>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</si>
  <si>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</si>
  <si>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</si>
  <si>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</si>
  <si>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</si>
  <si>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</si>
  <si>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</si>
  <si>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</si>
  <si>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</si>
  <si>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</si>
  <si>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</si>
  <si>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</si>
  <si>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</si>
  <si>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</si>
  <si>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</si>
  <si>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</si>
  <si>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</si>
  <si>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</si>
  <si>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</si>
  <si>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</si>
  <si>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</si>
  <si>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</si>
  <si>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</si>
  <si>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</si>
  <si>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</si>
  <si>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</si>
  <si>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</si>
  <si>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</si>
  <si>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</si>
  <si>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</si>
  <si>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</si>
  <si>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</si>
  <si>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</si>
  <si>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</si>
  <si>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</si>
  <si>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</si>
  <si>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</si>
  <si>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</si>
  <si>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</si>
  <si>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</si>
  <si>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</si>
  <si>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</si>
  <si>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</si>
  <si>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</si>
  <si>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</si>
  <si>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</si>
  <si>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</si>
  <si>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</si>
  <si>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</si>
  <si>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</si>
  <si>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</si>
  <si>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</si>
  <si>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</si>
  <si>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</si>
  <si>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</si>
  <si>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</si>
  <si>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</si>
  <si>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</si>
  <si>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</si>
  <si>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</si>
  <si>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</si>
  <si>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</si>
  <si>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</si>
  <si>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</si>
  <si>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</si>
  <si>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</si>
  <si>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</si>
  <si>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</si>
  <si>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</si>
  <si>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</si>
  <si>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</si>
  <si>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</si>
  <si>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</si>
  <si>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</si>
  <si>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</si>
  <si>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</si>
  <si>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</si>
  <si>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</si>
  <si>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</si>
  <si>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</si>
  <si>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</si>
  <si>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</si>
  <si>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</si>
  <si>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</si>
  <si>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</si>
  <si>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</si>
  <si>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</si>
  <si>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</si>
  <si>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</si>
  <si>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</si>
  <si>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</si>
  <si>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</si>
  <si>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</si>
  <si>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</si>
  <si>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</si>
  <si>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</si>
  <si>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</si>
  <si>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</si>
  <si>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</si>
  <si>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</si>
  <si>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</si>
  <si>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</si>
  <si>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</si>
  <si>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</si>
  <si>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</si>
  <si>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</si>
  <si>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</si>
  <si>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</si>
  <si>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</si>
  <si>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</si>
  <si>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</si>
  <si>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</si>
  <si>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</si>
  <si>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</si>
  <si>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</si>
  <si>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</si>
  <si>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</si>
  <si>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</si>
  <si>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</si>
  <si>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</si>
  <si>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</si>
  <si>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</si>
  <si>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</si>
  <si>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</si>
  <si>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</si>
  <si>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</si>
  <si>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</si>
  <si>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</si>
  <si>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</si>
  <si>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</si>
  <si>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</si>
  <si>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</si>
  <si>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</si>
  <si>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</si>
  <si>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</si>
  <si>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</si>
  <si>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</si>
  <si>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</si>
  <si>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</si>
  <si>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</si>
  <si>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</si>
  <si>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</si>
  <si>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</si>
  <si>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</si>
  <si>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</si>
  <si>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</si>
  <si>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</si>
  <si>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</si>
  <si>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</si>
  <si>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</si>
  <si>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</si>
  <si>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</si>
  <si>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</si>
  <si>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</si>
  <si>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</si>
  <si>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</si>
  <si>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</si>
  <si>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</si>
  <si>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</si>
  <si>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</si>
  <si>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</si>
  <si>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</si>
  <si>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</si>
  <si>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</si>
  <si>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</si>
  <si>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</si>
  <si>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</si>
  <si>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</si>
  <si>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</si>
  <si>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</si>
  <si>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</si>
  <si>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</si>
  <si>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</si>
  <si>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</si>
  <si>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</si>
  <si>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</si>
  <si>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</si>
  <si>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</si>
  <si>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</si>
  <si>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</si>
  <si>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</si>
  <si>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</si>
  <si>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</si>
  <si>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</si>
  <si>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</si>
  <si>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</si>
  <si>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</si>
  <si>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</si>
  <si>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</si>
  <si>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</si>
  <si>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</si>
  <si>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</si>
  <si>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</si>
  <si>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</si>
  <si>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</si>
  <si>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</si>
  <si>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</si>
  <si>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</si>
  <si>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</si>
  <si>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</si>
  <si>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</si>
  <si>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</si>
  <si>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</si>
  <si>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</si>
  <si>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</si>
  <si>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</si>
  <si>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</si>
  <si>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</si>
  <si>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</si>
  <si>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</si>
  <si>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</si>
  <si>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</si>
  <si>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</si>
  <si>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</si>
  <si>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</si>
  <si>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</si>
  <si>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</si>
  <si>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</si>
  <si>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</si>
  <si>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</si>
  <si>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</si>
  <si>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</si>
  <si>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</si>
  <si>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</si>
  <si>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</si>
  <si>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</si>
  <si>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</si>
  <si>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</si>
  <si>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</si>
  <si>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</si>
  <si>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</si>
  <si>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</si>
  <si>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</si>
  <si>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</si>
  <si>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</si>
  <si>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</si>
  <si>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</si>
  <si>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</si>
  <si>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</si>
  <si>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</si>
  <si>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</si>
  <si>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</si>
  <si>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</si>
  <si>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</si>
  <si>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</si>
  <si>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</si>
  <si>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</si>
  <si>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</si>
  <si>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</si>
  <si>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</si>
  <si>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</si>
  <si>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</si>
  <si>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</si>
  <si>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</si>
  <si>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</si>
  <si>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</si>
  <si>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</si>
  <si>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</si>
  <si>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</si>
  <si>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</si>
  <si>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</si>
  <si>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</si>
  <si>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</si>
  <si>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</si>
  <si>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</si>
  <si>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</si>
  <si>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</si>
  <si>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</si>
  <si>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</si>
  <si>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</si>
  <si>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</si>
  <si>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</si>
  <si>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</si>
  <si>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</si>
  <si>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</si>
  <si>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</si>
  <si>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</si>
  <si>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</si>
  <si>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</si>
  <si>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</si>
  <si>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</si>
  <si>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</si>
  <si>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</si>
  <si>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</si>
  <si>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</si>
  <si>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</si>
  <si>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</si>
  <si>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</si>
  <si>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</si>
  <si>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</si>
  <si>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</si>
  <si>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</si>
  <si>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</si>
  <si>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</si>
  <si>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</si>
  <si>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</si>
  <si>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</si>
  <si>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</si>
  <si>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</si>
  <si>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</si>
  <si>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</si>
  <si>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</si>
  <si>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</si>
  <si>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</si>
  <si>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</si>
  <si>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</si>
  <si>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</si>
  <si>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</si>
  <si>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</si>
  <si>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</si>
  <si>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</si>
  <si>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</si>
  <si>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</si>
  <si>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</si>
  <si>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</si>
  <si>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</si>
  <si>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</si>
  <si>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</si>
  <si>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</si>
  <si>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</si>
  <si>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</si>
  <si>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</si>
  <si>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</si>
  <si>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</si>
  <si>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</si>
  <si>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</si>
  <si>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</si>
  <si>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</si>
  <si>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</si>
  <si>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</si>
  <si>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</si>
  <si>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</si>
  <si>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</si>
  <si>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</si>
  <si>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</si>
  <si>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</si>
  <si>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</si>
  <si>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</si>
  <si>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</si>
  <si>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</si>
  <si>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</si>
  <si>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</si>
  <si>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</si>
  <si>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</si>
  <si>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</si>
  <si>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</si>
  <si>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</si>
  <si>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</si>
  <si>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</si>
  <si>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</si>
  <si>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</si>
  <si>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</si>
  <si>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</si>
  <si>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</si>
  <si>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</si>
  <si>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</si>
  <si>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</si>
  <si>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</si>
  <si>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</si>
  <si>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</si>
  <si>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</si>
  <si>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</si>
  <si>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</si>
  <si>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</si>
  <si>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</si>
  <si>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</si>
  <si>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</si>
  <si>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</si>
  <si>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</si>
  <si>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</si>
  <si>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</si>
  <si>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</si>
  <si>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</si>
  <si>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</si>
  <si>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</si>
  <si>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</si>
  <si>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</si>
  <si>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</si>
  <si>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</si>
  <si>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</si>
  <si>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</si>
  <si>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</si>
  <si>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</si>
  <si>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</si>
  <si>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</si>
  <si>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</si>
  <si>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</si>
  <si>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</si>
  <si>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</si>
  <si>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</si>
  <si>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</si>
  <si>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</si>
  <si>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</si>
  <si>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</si>
  <si>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</si>
  <si>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</si>
  <si>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</si>
  <si>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</si>
  <si>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</si>
  <si>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</si>
  <si>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</si>
  <si>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</si>
  <si>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</si>
  <si>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</si>
  <si>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</si>
  <si>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</si>
  <si>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</si>
  <si>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</si>
  <si>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</si>
  <si>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</si>
  <si>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</si>
  <si>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</si>
  <si>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</si>
  <si>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</si>
  <si>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</si>
  <si>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</si>
  <si>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</si>
  <si>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</si>
  <si>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</si>
  <si>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</si>
  <si>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</si>
  <si>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</si>
  <si>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</si>
  <si>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</si>
  <si>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</si>
  <si>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</si>
  <si>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</si>
  <si>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</si>
  <si>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</si>
  <si>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</si>
  <si>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</si>
  <si>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</si>
  <si>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</si>
  <si>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</si>
  <si>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</si>
  <si>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</si>
  <si>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</si>
  <si>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</si>
  <si>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</si>
  <si>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</si>
  <si>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</si>
  <si>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</si>
  <si>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</si>
  <si>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</si>
  <si>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</si>
  <si>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</si>
  <si>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</si>
  <si>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</si>
  <si>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</si>
  <si>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</si>
  <si>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</si>
  <si>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</si>
  <si>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</si>
  <si>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</si>
  <si>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</si>
  <si>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</si>
  <si>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</si>
  <si>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</si>
  <si>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</si>
  <si>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</si>
  <si>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</si>
  <si>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</si>
  <si>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</si>
  <si>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</si>
  <si>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</si>
  <si>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</si>
  <si>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</si>
  <si>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</si>
  <si>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</si>
  <si>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</si>
  <si>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</si>
  <si>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</si>
  <si>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</si>
  <si>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</si>
  <si>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</si>
  <si>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</si>
  <si>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</si>
  <si>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</si>
  <si>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</si>
  <si>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</si>
  <si>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</si>
  <si>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</si>
  <si>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</si>
  <si>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</si>
  <si>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</si>
  <si>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</si>
  <si>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</si>
  <si>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</si>
  <si>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</si>
  <si>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</si>
  <si>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</si>
  <si>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</si>
  <si>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</si>
  <si>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</si>
  <si>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</si>
  <si>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</si>
  <si>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</si>
  <si>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</si>
  <si>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</si>
  <si>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</si>
  <si>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</si>
  <si>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</si>
  <si>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</si>
  <si>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</si>
  <si>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</si>
  <si>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</si>
  <si>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</si>
  <si>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</si>
  <si>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</si>
  <si>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</si>
  <si>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</si>
  <si>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</si>
  <si>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</si>
  <si>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</si>
  <si>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</si>
  <si>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</si>
  <si>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</si>
  <si>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</si>
  <si>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</si>
  <si>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</si>
  <si>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</si>
  <si>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</si>
  <si>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</si>
  <si>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</si>
  <si>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</si>
  <si>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</si>
  <si>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</si>
  <si>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</si>
  <si>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</si>
  <si>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</si>
  <si>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</si>
  <si>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</si>
  <si>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</si>
  <si>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</si>
  <si>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</si>
  <si>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</si>
  <si>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</si>
  <si>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</si>
  <si>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</si>
  <si>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</si>
  <si>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</si>
  <si>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</si>
  <si>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</si>
  <si>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</si>
  <si>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</si>
  <si>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</si>
  <si>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</si>
  <si>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</si>
  <si>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</si>
  <si>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</si>
  <si>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</si>
  <si>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</si>
  <si>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</si>
  <si>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</si>
  <si>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</si>
  <si>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</si>
  <si>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</si>
  <si>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</si>
  <si>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</si>
  <si>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</si>
  <si>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</si>
  <si>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</si>
  <si>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</si>
  <si>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</si>
  <si>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</si>
  <si>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</si>
  <si>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</si>
  <si>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</si>
  <si>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</si>
  <si>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</si>
  <si>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</si>
  <si>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</si>
  <si>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</si>
  <si>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</si>
  <si>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</si>
  <si>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</si>
  <si>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</si>
  <si>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</si>
  <si>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</si>
  <si>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</si>
  <si>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</si>
  <si>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</si>
  <si>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</si>
  <si>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</si>
  <si>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</si>
  <si>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</si>
  <si>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</si>
  <si>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</si>
  <si>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</si>
  <si>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</si>
  <si>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</si>
  <si>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</si>
  <si>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</si>
  <si>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</si>
  <si>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</si>
  <si>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</si>
  <si>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</si>
  <si>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</si>
  <si>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</si>
  <si>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</si>
  <si>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</si>
  <si>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</si>
  <si>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</si>
  <si>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</si>
  <si>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</si>
  <si>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</si>
  <si>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</si>
  <si>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</si>
  <si>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</si>
  <si>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</si>
  <si>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</si>
  <si>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</si>
  <si>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</si>
  <si>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</si>
  <si>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</si>
  <si>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</si>
  <si>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</si>
  <si>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</si>
  <si>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</si>
  <si>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</si>
  <si>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</si>
  <si>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</si>
  <si>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</si>
  <si>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</si>
  <si>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</si>
  <si>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</si>
  <si>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</si>
  <si>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</si>
  <si>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</si>
  <si>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</si>
  <si>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</si>
  <si>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</si>
  <si>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</si>
  <si>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</si>
  <si>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</si>
  <si>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</si>
  <si>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</si>
  <si>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</si>
  <si>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</si>
  <si>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</si>
  <si>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</si>
  <si>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</si>
  <si>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</si>
  <si>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</si>
  <si>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</si>
  <si>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</si>
  <si>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</si>
  <si>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</si>
  <si>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</si>
  <si>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</si>
  <si>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</si>
  <si>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</si>
  <si>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</si>
  <si>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</si>
  <si>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</si>
  <si>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</si>
  <si>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</si>
  <si>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</si>
  <si>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</si>
  <si>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</si>
  <si>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</si>
  <si>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</si>
  <si>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</si>
  <si>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</si>
  <si>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</si>
  <si>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</si>
  <si>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</si>
  <si>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</si>
  <si>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</si>
  <si>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</si>
  <si>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</si>
  <si>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</si>
  <si>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</si>
  <si>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</si>
  <si>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</si>
  <si>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</si>
  <si>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</si>
  <si>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</si>
  <si>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</si>
  <si>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</si>
  <si>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</si>
  <si>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</si>
  <si>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</si>
  <si>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</si>
  <si>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</si>
  <si>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</si>
  <si>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</si>
  <si>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</si>
  <si>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</si>
  <si>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</si>
  <si>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</si>
  <si>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</si>
  <si>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</si>
  <si>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</si>
  <si>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</si>
  <si>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</si>
  <si>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</si>
  <si>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</si>
  <si>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</si>
  <si>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</si>
  <si>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</si>
  <si>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</si>
  <si>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</si>
  <si>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</si>
  <si>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</si>
  <si>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</si>
  <si>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</si>
  <si>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</si>
  <si>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</si>
  <si>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</si>
  <si>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</si>
  <si>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</si>
  <si>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</si>
  <si>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</si>
  <si>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</si>
  <si>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</si>
  <si>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</si>
  <si>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</si>
  <si>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</si>
  <si>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</si>
  <si>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</si>
  <si>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</si>
  <si>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</si>
  <si>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</si>
  <si>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</si>
  <si>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</si>
  <si>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</si>
  <si>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</si>
  <si>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</si>
  <si>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</si>
  <si>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</si>
  <si>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</si>
  <si>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</si>
  <si>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</si>
  <si>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</si>
  <si>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</si>
  <si>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</si>
  <si>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</si>
  <si>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</si>
  <si>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</si>
  <si>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</si>
  <si>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</si>
  <si>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</si>
  <si>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</si>
  <si>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</si>
  <si>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</si>
  <si>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</si>
  <si>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</si>
  <si>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</si>
  <si>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</si>
  <si>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</si>
  <si>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</si>
  <si>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</si>
  <si>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</si>
  <si>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</si>
  <si>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</si>
  <si>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</si>
  <si>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</si>
  <si>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</si>
  <si>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</si>
  <si>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</si>
  <si>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</si>
  <si>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</si>
  <si>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</si>
  <si>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</si>
  <si>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</si>
  <si>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</si>
  <si>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</si>
  <si>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</si>
  <si>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</si>
  <si>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</si>
  <si>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</si>
  <si>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</si>
  <si>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</si>
  <si>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</si>
  <si>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</si>
  <si>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</si>
  <si>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</si>
  <si>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</si>
  <si>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</si>
  <si>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</si>
  <si>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</si>
  <si>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</si>
  <si>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</si>
  <si>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</si>
  <si>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</si>
  <si>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</si>
  <si>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</si>
  <si>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</si>
  <si>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</si>
  <si>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</si>
  <si>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</si>
  <si>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</si>
  <si>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</si>
  <si>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</si>
  <si>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</si>
  <si>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</si>
  <si>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</si>
  <si>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</si>
  <si>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</si>
  <si>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</si>
  <si>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</si>
  <si>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</si>
  <si>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</si>
  <si>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</si>
  <si>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</si>
  <si>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</si>
  <si>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</si>
  <si>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</si>
  <si>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</si>
  <si>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</si>
  <si>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</si>
  <si>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</si>
  <si>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</si>
  <si>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</si>
  <si>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</si>
  <si>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</si>
  <si>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</si>
  <si>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</si>
  <si>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</si>
  <si>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</si>
  <si>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</si>
  <si>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</si>
  <si>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</si>
  <si>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</si>
  <si>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</si>
  <si>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</si>
  <si>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</si>
  <si>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</si>
  <si>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</si>
  <si>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</si>
  <si>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</si>
  <si>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</si>
  <si>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</si>
  <si>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</si>
  <si>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</si>
  <si>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</si>
  <si>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</si>
  <si>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</si>
  <si>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</si>
  <si>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</si>
  <si>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</si>
  <si>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</si>
  <si>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</si>
  <si>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</si>
  <si>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</si>
  <si>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</si>
  <si>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</si>
  <si>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</si>
  <si>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</si>
  <si>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</si>
  <si>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</si>
  <si>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</si>
  <si>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</si>
  <si>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</si>
  <si>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</si>
  <si>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</si>
  <si>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</si>
  <si>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</si>
  <si>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</si>
  <si>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</si>
  <si>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</si>
  <si>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</si>
  <si>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</si>
  <si>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</si>
  <si>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</si>
  <si>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</si>
  <si>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</si>
  <si>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</si>
  <si>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</si>
  <si>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</si>
  <si>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</si>
  <si>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</si>
  <si>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</si>
  <si>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</si>
  <si>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</si>
  <si>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</si>
  <si>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</si>
  <si>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</si>
  <si>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</si>
  <si>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</si>
  <si>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</si>
  <si>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</si>
  <si>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</si>
  <si>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</si>
  <si>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</si>
  <si>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</si>
  <si>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</si>
  <si>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</si>
  <si>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</si>
  <si>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</si>
  <si>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</si>
  <si>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</si>
  <si>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</si>
  <si>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</si>
  <si>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</si>
  <si>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</si>
  <si>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</si>
  <si>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</si>
  <si>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</si>
  <si>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</si>
  <si>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</si>
  <si>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</si>
  <si>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</si>
  <si>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</si>
  <si>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</si>
  <si>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</si>
  <si>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</si>
  <si>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</si>
  <si>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</si>
  <si>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</si>
  <si>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</si>
  <si>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</si>
  <si>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</si>
  <si>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</si>
  <si>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</si>
  <si>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</si>
  <si>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</si>
  <si>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</si>
  <si>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</si>
  <si>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</si>
  <si>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</si>
  <si>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</si>
  <si>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</si>
  <si>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</si>
  <si>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</si>
  <si>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</si>
  <si>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</si>
  <si>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</si>
  <si>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</si>
  <si>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</si>
  <si>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</si>
  <si>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</si>
  <si>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</si>
  <si>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</si>
  <si>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</si>
  <si>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</si>
  <si>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</si>
  <si>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</si>
  <si>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</si>
  <si>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</si>
  <si>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</si>
  <si>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</si>
  <si>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</si>
  <si>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</si>
  <si>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</si>
  <si>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</si>
  <si>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</si>
  <si>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</si>
  <si>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</si>
  <si>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</si>
  <si>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</si>
  <si>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</si>
  <si>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</si>
  <si>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</si>
  <si>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</si>
  <si>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</si>
  <si>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</si>
  <si>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</si>
  <si>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</si>
  <si>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</si>
  <si>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</si>
  <si>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</si>
  <si>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</si>
  <si>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</si>
  <si>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</si>
  <si>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</si>
  <si>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</si>
  <si>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</si>
  <si>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</si>
  <si>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</si>
  <si>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</si>
  <si>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</si>
  <si>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</si>
  <si>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</si>
  <si>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</si>
  <si>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</si>
  <si>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</si>
  <si>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</si>
  <si>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</si>
  <si>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</si>
  <si>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</si>
  <si>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</si>
  <si>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</si>
  <si>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</si>
  <si>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</si>
  <si>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</si>
  <si>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</si>
  <si>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</si>
  <si>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</si>
  <si>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</si>
  <si>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</si>
  <si>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</si>
  <si>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</si>
  <si>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</si>
  <si>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</si>
  <si>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</si>
  <si>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</si>
  <si>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</si>
  <si>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</si>
  <si>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</si>
  <si>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</si>
  <si>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</si>
  <si>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</si>
  <si>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</si>
  <si>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</si>
  <si>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</si>
  <si>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</si>
  <si>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</si>
  <si>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</si>
  <si>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</si>
  <si>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</si>
  <si>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</si>
  <si>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</si>
  <si>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</si>
  <si>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</si>
  <si>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</si>
  <si>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</si>
  <si>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</si>
  <si>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</si>
  <si>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</si>
  <si>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</si>
  <si>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</si>
  <si>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</si>
  <si>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</si>
  <si>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</si>
  <si>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</si>
  <si>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</si>
  <si>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</si>
  <si>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</si>
  <si>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</si>
  <si>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</si>
  <si>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</si>
  <si>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</si>
  <si>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</si>
  <si>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</si>
  <si>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</si>
  <si>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</si>
  <si>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</si>
  <si>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</si>
  <si>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</si>
  <si>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</si>
  <si>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</si>
  <si>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</si>
  <si>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</si>
  <si>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</si>
  <si>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</si>
  <si>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</si>
  <si>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</si>
  <si>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</si>
  <si>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</si>
  <si>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</si>
  <si>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</si>
  <si>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</si>
  <si>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</si>
  <si>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</si>
  <si>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</si>
  <si>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</si>
  <si>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</si>
  <si>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</si>
  <si>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</si>
  <si>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</si>
  <si>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</si>
  <si>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</si>
  <si>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</si>
  <si>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</si>
  <si>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</si>
  <si>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</si>
  <si>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</si>
  <si>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</si>
  <si>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</si>
  <si>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</si>
  <si>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</si>
  <si>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</si>
  <si>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</si>
  <si>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</si>
  <si>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</si>
  <si>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</si>
  <si>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</si>
  <si>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</si>
  <si>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</si>
  <si>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</si>
  <si>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</si>
  <si>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</si>
  <si>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</si>
  <si>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</si>
  <si>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</si>
  <si>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</si>
  <si>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</si>
  <si>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</si>
  <si>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</si>
  <si>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</si>
  <si>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</si>
  <si>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</si>
  <si>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</si>
  <si>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</si>
  <si>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</si>
  <si>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</si>
  <si>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</si>
  <si>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</si>
  <si>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</si>
  <si>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</si>
  <si>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</si>
  <si>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</si>
  <si>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</si>
  <si>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</si>
  <si>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</si>
  <si>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</si>
  <si>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</si>
  <si>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</si>
  <si>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</si>
  <si>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</si>
  <si>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</si>
  <si>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</si>
  <si>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</si>
  <si>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</si>
  <si>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</si>
  <si>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</si>
  <si>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</si>
  <si>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</si>
  <si>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</si>
  <si>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</si>
  <si>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</si>
  <si>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</si>
  <si>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</si>
  <si>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</si>
  <si>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</si>
  <si>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</si>
  <si>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</si>
  <si>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</si>
  <si>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</si>
  <si>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</si>
  <si>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</si>
  <si>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</si>
  <si>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</si>
  <si>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</si>
  <si>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</si>
  <si>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</si>
  <si>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</si>
  <si>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</si>
  <si>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</si>
  <si>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</si>
  <si>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</si>
  <si>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</si>
  <si>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</si>
  <si>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</si>
  <si>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</si>
  <si>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</si>
  <si>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</si>
  <si>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</si>
  <si>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</si>
  <si>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</si>
  <si>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</si>
  <si>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</si>
  <si>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</si>
  <si>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</si>
  <si>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</si>
  <si>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</si>
  <si>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</si>
  <si>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</si>
  <si>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</si>
  <si>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</si>
  <si>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</si>
  <si>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</si>
  <si>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</si>
  <si>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</si>
  <si>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</si>
  <si>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</si>
  <si>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</si>
  <si>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</si>
  <si>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</si>
  <si>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</si>
  <si>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</si>
  <si>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</si>
  <si>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</si>
  <si>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</si>
  <si>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</si>
  <si>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</si>
  <si>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</si>
  <si>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</si>
  <si>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</si>
  <si>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</si>
  <si>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</si>
  <si>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</si>
  <si>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</si>
  <si>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</si>
  <si>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</si>
  <si>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</si>
  <si>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</si>
  <si>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</si>
  <si>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</si>
  <si>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</si>
  <si>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</si>
  <si>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</si>
  <si>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</si>
  <si>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</si>
  <si>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</si>
  <si>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</si>
  <si>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</si>
  <si>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</si>
  <si>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</si>
  <si>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</si>
  <si>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</si>
  <si>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</si>
  <si>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</si>
  <si>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</si>
  <si>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</si>
  <si>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</si>
  <si>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</si>
  <si>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</si>
  <si>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</si>
  <si>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</si>
  <si>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</si>
  <si>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</si>
  <si>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</si>
  <si>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</si>
  <si>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</si>
  <si>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</si>
  <si>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</si>
  <si>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</si>
  <si>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</si>
  <si>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</si>
  <si>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</si>
  <si>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</si>
  <si>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</si>
  <si>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</si>
  <si>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</si>
  <si>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</si>
  <si>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</si>
  <si>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</si>
  <si>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</si>
  <si>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</si>
  <si>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</si>
  <si>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</si>
  <si>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</si>
  <si>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</si>
  <si>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</si>
  <si>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</si>
  <si>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</si>
  <si>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</si>
  <si>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</si>
  <si>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</si>
  <si>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</si>
  <si>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</si>
  <si>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</si>
  <si>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</si>
  <si>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</si>
  <si>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</si>
  <si>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</si>
  <si>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</si>
  <si>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</si>
  <si>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</si>
  <si>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</si>
  <si>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</si>
  <si>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</si>
  <si>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</si>
  <si>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</si>
  <si>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</si>
  <si>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</si>
  <si>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</si>
  <si>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</si>
  <si>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</si>
  <si>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</si>
  <si>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</si>
  <si>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</si>
  <si>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</si>
  <si>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</si>
  <si>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</si>
  <si>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</si>
  <si>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</si>
  <si>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</si>
  <si>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</si>
  <si>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</si>
  <si>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</si>
  <si>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</si>
  <si>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</si>
  <si>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</si>
  <si>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</si>
  <si>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</si>
  <si>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</si>
  <si>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</si>
  <si>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</si>
  <si>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</si>
  <si>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</si>
  <si>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</si>
  <si>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</si>
  <si>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</si>
  <si>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</si>
  <si>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</si>
  <si>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</si>
  <si>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</si>
  <si>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</si>
  <si>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</si>
  <si>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</si>
  <si>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</si>
  <si>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</si>
  <si>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</si>
  <si>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</si>
  <si>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</si>
  <si>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</si>
  <si>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</si>
  <si>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</si>
  <si>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</si>
  <si>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</si>
  <si>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</si>
  <si>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</si>
  <si>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</si>
  <si>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</si>
  <si>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</si>
  <si>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</si>
  <si>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</si>
  <si>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</si>
  <si>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</si>
  <si>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</si>
  <si>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</si>
  <si>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</si>
  <si>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</si>
  <si>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</si>
  <si>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</si>
  <si>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</si>
  <si>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</si>
  <si>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</si>
  <si>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</si>
  <si>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</si>
  <si>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</si>
  <si>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</si>
  <si>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</si>
  <si>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</si>
  <si>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</si>
  <si>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</si>
  <si>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</si>
  <si>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</si>
  <si>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</si>
  <si>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</si>
  <si>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</si>
  <si>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</si>
  <si>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</si>
  <si>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</si>
  <si>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</si>
  <si>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</si>
  <si>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</si>
  <si>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</si>
  <si>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</si>
  <si>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</si>
  <si>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</si>
  <si>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</si>
  <si>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</si>
  <si>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</si>
  <si>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</si>
  <si>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</si>
  <si>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</si>
  <si>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</si>
  <si>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</si>
  <si>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</si>
  <si>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</si>
  <si>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</si>
  <si>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</si>
  <si>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</si>
  <si>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</si>
  <si>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</si>
  <si>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</si>
  <si>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</si>
  <si>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</si>
  <si>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</si>
  <si>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</si>
  <si>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</si>
  <si>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</si>
  <si>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</si>
  <si>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</si>
  <si>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</si>
  <si>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</si>
  <si>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</si>
  <si>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</si>
  <si>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</si>
  <si>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</si>
  <si>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</si>
  <si>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</si>
  <si>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</si>
  <si>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</si>
  <si>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</si>
  <si>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</si>
  <si>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</si>
  <si>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</si>
  <si>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</si>
  <si>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</si>
  <si>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</si>
  <si>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</si>
  <si>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</si>
  <si>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</si>
  <si>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</si>
  <si>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</si>
  <si>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</si>
  <si>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</si>
  <si>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</si>
  <si>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</si>
  <si>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</si>
  <si>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</si>
  <si>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</si>
  <si>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</si>
  <si>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</si>
  <si>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</si>
  <si>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</si>
  <si>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</si>
  <si>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</si>
  <si>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</si>
  <si>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</si>
  <si>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</si>
  <si>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</si>
  <si>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</si>
  <si>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</si>
  <si>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</si>
  <si>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</si>
  <si>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</si>
  <si>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</si>
  <si>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</si>
  <si>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</si>
  <si>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</si>
  <si>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</si>
  <si>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</si>
  <si>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</si>
  <si>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</si>
  <si>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</si>
  <si>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</si>
  <si>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</si>
  <si>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</si>
  <si>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</si>
  <si>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</si>
  <si>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</si>
  <si>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</si>
  <si>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</si>
  <si>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</si>
  <si>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</si>
  <si>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</si>
  <si>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</si>
  <si>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</si>
  <si>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</si>
  <si>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</si>
  <si>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</si>
  <si>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</si>
  <si>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</si>
  <si>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</si>
  <si>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</si>
  <si>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</si>
  <si>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</si>
  <si>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</si>
  <si>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</si>
  <si>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</si>
  <si>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</si>
  <si>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</si>
  <si>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</si>
  <si>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</si>
  <si>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</si>
  <si>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</si>
  <si>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</si>
  <si>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</si>
  <si>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</si>
  <si>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</si>
  <si>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</si>
  <si>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</si>
  <si>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</si>
  <si>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</si>
  <si>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</si>
  <si>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</si>
  <si>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</si>
  <si>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</si>
  <si>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</si>
  <si>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</si>
  <si>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</si>
  <si>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</si>
  <si>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</si>
  <si>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</si>
  <si>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</si>
  <si>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</si>
  <si>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</si>
  <si>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</si>
  <si>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</si>
  <si>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</si>
  <si>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</si>
  <si>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</si>
  <si>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</si>
  <si>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</si>
  <si>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</si>
  <si>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</si>
  <si>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</si>
  <si>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</si>
  <si>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</si>
  <si>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</si>
  <si>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</si>
  <si>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</si>
  <si>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</si>
  <si>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</si>
  <si>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</si>
  <si>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</si>
  <si>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</si>
  <si>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</si>
  <si>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</si>
  <si>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</si>
  <si>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</si>
  <si>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</si>
  <si>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</si>
  <si>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</si>
  <si>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</si>
  <si>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</si>
  <si>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</si>
  <si>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</si>
  <si>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</si>
  <si>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</si>
  <si>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</si>
  <si>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</si>
  <si>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</si>
  <si>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</si>
  <si>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</si>
  <si>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</si>
  <si>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</si>
  <si>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</si>
  <si>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</si>
  <si>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</si>
  <si>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</si>
  <si>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</si>
  <si>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</si>
  <si>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</si>
  <si>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</si>
  <si>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</si>
  <si>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</si>
  <si>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</si>
  <si>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</si>
  <si>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</si>
  <si>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</si>
  <si>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</si>
  <si>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</si>
  <si>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</si>
  <si>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</si>
  <si>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</si>
  <si>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</si>
  <si>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</si>
  <si>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</si>
  <si>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</si>
  <si>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</si>
  <si>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</si>
  <si>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</si>
  <si>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</si>
  <si>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</si>
  <si>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</si>
  <si>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</si>
  <si>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</si>
  <si>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</si>
  <si>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</si>
  <si>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</si>
  <si>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</si>
  <si>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</si>
  <si>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</si>
  <si>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</si>
  <si>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</si>
  <si>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</si>
  <si>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</si>
  <si>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</si>
  <si>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</si>
  <si>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</si>
  <si>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</si>
  <si>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</si>
  <si>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</si>
  <si>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</si>
  <si>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</si>
  <si>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</si>
  <si>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</si>
  <si>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</si>
  <si>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</si>
  <si>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</si>
  <si>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</si>
  <si>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</si>
  <si>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</si>
  <si>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</si>
  <si>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</si>
  <si>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</si>
  <si>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</si>
  <si>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</si>
  <si>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</si>
  <si>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</si>
  <si>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</si>
  <si>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</si>
  <si>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</si>
  <si>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</si>
  <si>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</si>
  <si>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</si>
  <si>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</si>
  <si>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</si>
  <si>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</si>
  <si>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</si>
  <si>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</si>
  <si>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</si>
  <si>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</si>
  <si>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</si>
  <si>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</si>
  <si>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</si>
  <si>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</si>
  <si>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</si>
  <si>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</si>
  <si>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</si>
  <si>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</si>
  <si>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</si>
  <si>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</si>
  <si>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</si>
  <si>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</si>
  <si>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</si>
  <si>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</si>
  <si>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</si>
  <si>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</si>
  <si>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</si>
  <si>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</si>
  <si>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</si>
  <si>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</si>
  <si>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</si>
  <si>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</si>
  <si>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</si>
  <si>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</si>
  <si>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</si>
  <si>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</si>
  <si>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</si>
  <si>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</si>
  <si>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</si>
  <si>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</si>
  <si>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</si>
  <si>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</si>
  <si>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</si>
  <si>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</si>
  <si>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</si>
  <si>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</si>
  <si>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</si>
  <si>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</si>
  <si>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</si>
  <si>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</si>
  <si>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</si>
  <si>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</si>
  <si>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</si>
  <si>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</si>
  <si>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</si>
  <si>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</si>
  <si>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</si>
  <si>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</si>
  <si>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</si>
  <si>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</si>
  <si>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</si>
  <si>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</si>
  <si>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</si>
  <si>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</si>
  <si>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</si>
  <si>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</si>
  <si>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</si>
  <si>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</si>
  <si>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</si>
  <si>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</si>
  <si>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</si>
  <si>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</si>
  <si>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</si>
  <si>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</si>
  <si>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</si>
  <si>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</si>
  <si>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</si>
  <si>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</si>
  <si>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</si>
  <si>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</si>
  <si>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</si>
  <si>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</si>
  <si>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</si>
  <si>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</si>
  <si>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</si>
  <si>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</si>
  <si>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</si>
  <si>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</si>
  <si>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</si>
  <si>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</si>
  <si>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</si>
  <si>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</si>
  <si>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</si>
  <si>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</si>
  <si>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</si>
  <si>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</si>
  <si>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</si>
  <si>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</si>
  <si>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</si>
  <si>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</si>
  <si>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</si>
  <si>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</si>
  <si>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</si>
  <si>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</si>
  <si>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</si>
  <si>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</si>
  <si>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</si>
  <si>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</si>
  <si>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</si>
  <si>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</si>
  <si>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</si>
  <si>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</si>
  <si>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</si>
  <si>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</si>
  <si>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</si>
  <si>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</si>
  <si>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</si>
  <si>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</si>
  <si>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</si>
  <si>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</si>
  <si>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</si>
  <si>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</si>
  <si>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</si>
  <si>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</si>
  <si>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</si>
  <si>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</si>
  <si>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</si>
  <si>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</si>
  <si>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</si>
  <si>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</si>
  <si>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</si>
  <si>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</si>
  <si>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</si>
  <si>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</si>
  <si>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</si>
  <si>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</si>
  <si>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</si>
  <si>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</si>
  <si>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</si>
  <si>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</si>
  <si>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</si>
  <si>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</si>
  <si>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</si>
  <si>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</si>
  <si>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</si>
  <si>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</si>
  <si>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</si>
  <si>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</si>
  <si>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</si>
  <si>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</si>
  <si>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</si>
  <si>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</si>
  <si>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</si>
  <si>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</si>
  <si>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</si>
  <si>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</si>
  <si>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</si>
  <si>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</si>
  <si>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</si>
  <si>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</si>
  <si>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</si>
  <si>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</si>
  <si>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</si>
  <si>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</si>
  <si>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</si>
  <si>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</si>
  <si>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</si>
  <si>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</si>
  <si>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</si>
  <si>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</si>
  <si>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</si>
  <si>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</si>
  <si>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</si>
  <si>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</si>
  <si>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</si>
  <si>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</si>
  <si>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</si>
  <si>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</si>
  <si>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</si>
  <si>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</si>
  <si>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</si>
  <si>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</si>
  <si>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</si>
  <si>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</si>
  <si>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</si>
  <si>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</si>
  <si>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</si>
  <si>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</si>
  <si>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</si>
  <si>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</si>
  <si>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</si>
  <si>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</si>
  <si>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</si>
  <si>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</si>
  <si>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</si>
  <si>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</si>
  <si>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</si>
  <si>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</si>
  <si>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</si>
  <si>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</si>
  <si>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</si>
  <si>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</si>
  <si>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</si>
  <si>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</si>
  <si>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</si>
  <si>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</si>
  <si>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</si>
  <si>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</si>
  <si>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</si>
  <si>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</si>
  <si>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</si>
  <si>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</si>
  <si>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</si>
  <si>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</si>
  <si>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</si>
  <si>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</si>
  <si>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</si>
  <si>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</si>
  <si>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</si>
  <si>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</si>
  <si>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</si>
  <si>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</si>
  <si>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</si>
  <si>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</si>
  <si>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</si>
  <si>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</si>
  <si>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</si>
  <si>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</si>
  <si>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</si>
  <si>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</si>
  <si>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</si>
  <si>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</si>
  <si>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</si>
  <si>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</si>
  <si>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</si>
  <si>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</si>
  <si>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</si>
  <si>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</si>
  <si>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</si>
  <si>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</si>
  <si>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</si>
  <si>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</si>
  <si>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</si>
  <si>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</si>
  <si>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</si>
  <si>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</si>
  <si>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</si>
  <si>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</si>
  <si>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</si>
  <si>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</si>
  <si>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</si>
  <si>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</si>
  <si>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</si>
  <si>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</si>
  <si>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</si>
  <si>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</si>
  <si>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</si>
  <si>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</si>
  <si>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</si>
  <si>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</si>
  <si>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</si>
  <si>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</si>
  <si>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</si>
  <si>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</si>
  <si>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</si>
  <si>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</si>
  <si>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</si>
  <si>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</si>
  <si>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</si>
  <si>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</si>
  <si>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</si>
  <si>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</si>
  <si>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</si>
  <si>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</si>
  <si>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</si>
  <si>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</si>
  <si>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</si>
  <si>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</si>
  <si>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</si>
  <si>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</si>
  <si>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</si>
  <si>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</si>
  <si>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</si>
  <si>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</si>
  <si>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</si>
  <si>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</si>
  <si>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</si>
  <si>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</si>
  <si>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</si>
  <si>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</si>
  <si>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</si>
  <si>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</si>
  <si>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</si>
  <si>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</si>
  <si>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</si>
  <si>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</si>
  <si>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</si>
  <si>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</si>
  <si>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</si>
  <si>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</si>
  <si>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</si>
  <si>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</si>
  <si>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</si>
  <si>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</si>
  <si>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</si>
  <si>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</si>
  <si>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</si>
  <si>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</si>
  <si>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</si>
  <si>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</si>
  <si>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</si>
  <si>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</si>
  <si>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</si>
  <si>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</si>
  <si>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</si>
  <si>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</si>
  <si>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</si>
  <si>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</si>
  <si>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</si>
  <si>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</si>
  <si>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</si>
  <si>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</si>
  <si>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</si>
  <si>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</si>
  <si>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</si>
  <si>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</si>
  <si>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</si>
  <si>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</si>
  <si>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</si>
  <si>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</si>
  <si>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</si>
  <si>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</si>
  <si>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</si>
  <si>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</si>
  <si>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</si>
  <si>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</si>
  <si>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</si>
  <si>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</si>
  <si>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</si>
  <si>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</si>
  <si>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</si>
  <si>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</si>
  <si>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</si>
  <si>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</si>
  <si>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</si>
  <si>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</si>
  <si>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</si>
  <si>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</si>
  <si>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</si>
  <si>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</si>
  <si>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</si>
  <si>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</si>
  <si>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</si>
  <si>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</si>
  <si>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</si>
  <si>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</si>
  <si>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</si>
  <si>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</si>
  <si>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</si>
  <si>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</si>
  <si>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</si>
  <si>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</si>
  <si>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</si>
  <si>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</si>
  <si>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</si>
  <si>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</si>
  <si>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</si>
  <si>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</si>
  <si>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</si>
  <si>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</si>
  <si>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</si>
  <si>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</si>
  <si>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</si>
  <si>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</si>
  <si>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</si>
  <si>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</si>
  <si>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</si>
  <si>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</si>
  <si>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</si>
  <si>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</si>
  <si>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</si>
  <si>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</si>
  <si>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</si>
  <si>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</si>
  <si>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</si>
  <si>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</si>
  <si>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</si>
  <si>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</si>
  <si>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</si>
  <si>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</si>
  <si>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</si>
  <si>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</si>
  <si>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</si>
  <si>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</si>
  <si>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</si>
  <si>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</si>
  <si>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</si>
  <si>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</si>
  <si>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</si>
  <si>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</si>
  <si>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</si>
  <si>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</si>
  <si>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</si>
  <si>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</si>
  <si>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</si>
  <si>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</si>
  <si>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</si>
  <si>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</si>
  <si>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</si>
  <si>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</si>
  <si>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</si>
  <si>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</si>
  <si>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</si>
  <si>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</si>
  <si>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</si>
  <si>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</si>
  <si>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</si>
  <si>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</si>
  <si>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</si>
  <si>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</si>
  <si>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</si>
  <si>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</si>
  <si>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</si>
  <si>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</si>
  <si>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</si>
  <si>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</si>
  <si>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</si>
  <si>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</si>
  <si>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</si>
  <si>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</si>
  <si>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</si>
  <si>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</si>
  <si>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</si>
  <si>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</si>
  <si>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</si>
  <si>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</si>
  <si>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</si>
  <si>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</si>
  <si>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</si>
  <si>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</si>
  <si>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</si>
  <si>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</si>
  <si>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</si>
  <si>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</si>
  <si>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</si>
  <si>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</si>
  <si>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</si>
  <si>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</si>
  <si>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</si>
  <si>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</si>
  <si>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</si>
  <si>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</si>
  <si>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</si>
  <si>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</si>
  <si>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</si>
  <si>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</si>
  <si>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</si>
  <si>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</si>
  <si>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</si>
  <si>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</si>
  <si>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</si>
  <si>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</si>
  <si>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</si>
  <si>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</si>
  <si>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</si>
  <si>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</si>
  <si>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</si>
  <si>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</si>
  <si>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</si>
  <si>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</si>
  <si>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</si>
  <si>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</si>
  <si>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</si>
  <si>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</si>
  <si>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</si>
  <si>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</si>
  <si>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</si>
  <si>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</si>
  <si>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</si>
  <si>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</si>
  <si>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</si>
  <si>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</si>
  <si>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</si>
  <si>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</si>
  <si>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</si>
  <si>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</si>
  <si>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</si>
  <si>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</si>
  <si>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</si>
  <si>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</si>
  <si>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</si>
  <si>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</si>
  <si>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</si>
  <si>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</si>
  <si>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</si>
  <si>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</si>
  <si>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</si>
  <si>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</si>
  <si>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</si>
  <si>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</si>
  <si>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</si>
  <si>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</si>
  <si>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</si>
  <si>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</si>
  <si>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</si>
  <si>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</si>
  <si>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</si>
  <si>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</si>
  <si>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</si>
  <si>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</si>
  <si>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</si>
  <si>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</si>
  <si>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</si>
  <si>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</si>
  <si>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</si>
  <si>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</si>
  <si>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</si>
  <si>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</si>
  <si>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</si>
  <si>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</si>
  <si>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</si>
  <si>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</si>
  <si>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</si>
  <si>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</si>
  <si>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</si>
  <si>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</si>
  <si>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</si>
  <si>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</si>
  <si>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</si>
  <si>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</si>
  <si>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</si>
  <si>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</si>
  <si>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</si>
  <si>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</si>
  <si>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</si>
  <si>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</si>
  <si>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</si>
  <si>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</si>
  <si>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</si>
  <si>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</si>
  <si>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</si>
  <si>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</si>
  <si>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</si>
  <si>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</si>
  <si>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</si>
  <si>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</si>
  <si>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</si>
  <si>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</si>
  <si>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</si>
  <si>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</si>
  <si>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</si>
  <si>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</si>
  <si>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</si>
  <si>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</si>
  <si>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</si>
  <si>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</si>
  <si>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</si>
  <si>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</si>
  <si>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</si>
  <si>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</si>
  <si>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</si>
  <si>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</si>
  <si>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</si>
  <si>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</si>
  <si>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</si>
  <si>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</si>
  <si>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</si>
  <si>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</si>
  <si>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</si>
  <si>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</si>
  <si>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</si>
  <si>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</si>
  <si>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</si>
  <si>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</si>
  <si>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</si>
  <si>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</si>
  <si>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</si>
  <si>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</si>
  <si>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</si>
  <si>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</si>
  <si>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</si>
  <si>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</si>
  <si>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</si>
  <si>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</si>
  <si>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</si>
  <si>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</si>
  <si>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</si>
  <si>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</si>
  <si>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</si>
  <si>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</si>
  <si>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</si>
  <si>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</si>
  <si>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</si>
  <si>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</si>
  <si>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</si>
  <si>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</si>
  <si>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</si>
  <si>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</si>
  <si>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</si>
  <si>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</si>
  <si>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</si>
  <si>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</si>
  <si>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</si>
  <si>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</si>
  <si>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</si>
  <si>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</si>
  <si>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</si>
  <si>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</si>
  <si>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</si>
  <si>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</si>
  <si>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</si>
  <si>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</si>
  <si>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</si>
  <si>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</si>
  <si>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</si>
  <si>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</si>
  <si>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</si>
  <si>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</si>
  <si>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</si>
  <si>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</si>
  <si>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</si>
  <si>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</si>
  <si>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</si>
  <si>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</si>
  <si>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</si>
  <si>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</si>
  <si>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</si>
  <si>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</si>
  <si>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</si>
  <si>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</si>
  <si>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</si>
  <si>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</si>
  <si>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</si>
  <si>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</si>
  <si>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</si>
  <si>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</si>
  <si>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</si>
  <si>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</si>
  <si>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</si>
  <si>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</si>
  <si>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</si>
  <si>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</si>
  <si>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</si>
  <si>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</si>
  <si>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</si>
  <si>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</si>
  <si>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</si>
  <si>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</si>
  <si>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</si>
  <si>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</si>
  <si>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</si>
  <si>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</si>
  <si>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</si>
  <si>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</si>
  <si>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</si>
  <si>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</si>
  <si>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</si>
  <si>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</si>
  <si>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</si>
  <si>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</si>
  <si>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</si>
  <si>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</si>
  <si>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</si>
  <si>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</si>
  <si>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</si>
  <si>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</si>
  <si>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</si>
  <si>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</si>
  <si>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</si>
  <si>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</si>
  <si>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</si>
  <si>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</si>
  <si>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</si>
  <si>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</si>
  <si>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</si>
  <si>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</si>
  <si>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</si>
  <si>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</si>
  <si>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</si>
  <si>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</si>
  <si>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</si>
  <si>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</si>
  <si>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</si>
  <si>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</si>
  <si>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</si>
  <si>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</si>
  <si>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</si>
  <si>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</si>
  <si>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</si>
  <si>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</si>
  <si>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</si>
  <si>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</si>
  <si>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</si>
  <si>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</si>
  <si>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</si>
  <si>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</si>
  <si>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</si>
  <si>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</si>
  <si>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</si>
  <si>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</si>
  <si>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</si>
  <si>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</si>
  <si>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</si>
  <si>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</si>
  <si>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</si>
  <si>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</si>
  <si>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</si>
  <si>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</si>
  <si>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</si>
  <si>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</si>
  <si>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</si>
  <si>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</si>
  <si>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</si>
  <si>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</si>
  <si>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</si>
  <si>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</si>
  <si>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</si>
  <si>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</si>
  <si>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</si>
  <si>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</si>
  <si>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</si>
  <si>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</si>
  <si>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</si>
  <si>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</si>
  <si>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</si>
  <si>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</si>
  <si>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</si>
  <si>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</si>
  <si>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</si>
  <si>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</si>
  <si>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</si>
  <si>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</si>
  <si>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</si>
  <si>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</si>
  <si>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</si>
  <si>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</si>
  <si>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</si>
  <si>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</si>
  <si>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</si>
  <si>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</si>
  <si>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</si>
  <si>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</si>
  <si>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</si>
  <si>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</si>
  <si>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</si>
  <si>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</si>
  <si>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</si>
  <si>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</si>
  <si>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</si>
  <si>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</si>
  <si>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</si>
  <si>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</si>
  <si>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</si>
  <si>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</si>
  <si>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</si>
  <si>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</si>
  <si>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</si>
  <si>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</si>
  <si>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</si>
  <si>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</si>
  <si>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</si>
  <si>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</si>
  <si>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</si>
  <si>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</si>
  <si>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</si>
  <si>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</si>
  <si>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</si>
  <si>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</si>
  <si>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</si>
  <si>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</si>
  <si>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</si>
  <si>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</si>
  <si>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</si>
  <si>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</si>
  <si>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</si>
  <si>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</si>
  <si>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</si>
  <si>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</si>
  <si>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</si>
  <si>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</si>
  <si>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</si>
  <si>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</si>
  <si>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</si>
  <si>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</si>
  <si>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</si>
  <si>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</si>
  <si>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</si>
  <si>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</si>
  <si>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</si>
  <si>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</si>
  <si>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</si>
  <si>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</si>
  <si>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</si>
  <si>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</si>
  <si>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</si>
  <si>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</si>
  <si>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</si>
  <si>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</si>
  <si>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</si>
  <si>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</si>
  <si>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</si>
  <si>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</si>
  <si>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</si>
  <si>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</si>
  <si>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</si>
  <si>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</si>
  <si>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</si>
  <si>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</si>
  <si>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</si>
  <si>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</si>
  <si>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</si>
  <si>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</si>
  <si>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</si>
  <si>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</si>
  <si>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</si>
  <si>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</si>
  <si>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</si>
  <si>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</si>
  <si>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</si>
  <si>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</si>
  <si>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</si>
  <si>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</si>
  <si>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</si>
  <si>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</si>
  <si>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</si>
  <si>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</si>
  <si>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</si>
  <si>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</si>
  <si>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</si>
  <si>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</si>
  <si>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</si>
  <si>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</si>
  <si>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</si>
  <si>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</si>
  <si>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</si>
  <si>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</si>
  <si>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</si>
  <si>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</si>
  <si>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</si>
  <si>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</si>
  <si>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</si>
  <si>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</si>
  <si>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</si>
  <si>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</si>
  <si>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</si>
  <si>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</si>
  <si>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</si>
  <si>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</si>
  <si>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</si>
  <si>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</si>
  <si>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</si>
  <si>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</si>
  <si>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</si>
  <si>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</si>
  <si>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</si>
  <si>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</si>
  <si>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</si>
  <si>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</si>
  <si>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</si>
  <si>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</si>
  <si>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</si>
  <si>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</si>
  <si>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</si>
  <si>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</si>
  <si>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</si>
  <si>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</si>
  <si>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</si>
  <si>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</si>
  <si>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</si>
  <si>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</si>
  <si>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</si>
  <si>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</si>
  <si>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</si>
  <si>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</si>
  <si>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</si>
  <si>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</si>
  <si>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</si>
  <si>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</si>
  <si>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</si>
  <si>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</si>
  <si>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</si>
  <si>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</si>
  <si>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</si>
  <si>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</si>
  <si>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</si>
  <si>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</si>
  <si>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</si>
  <si>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</si>
  <si>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</si>
  <si>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</si>
  <si>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</si>
  <si>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</si>
  <si>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</si>
  <si>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</si>
  <si>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</si>
  <si>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</si>
  <si>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</si>
  <si>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</si>
  <si>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</si>
  <si>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</si>
  <si>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</si>
  <si>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</si>
  <si>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</si>
  <si>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</si>
  <si>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</si>
  <si>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</si>
  <si>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</si>
  <si>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</si>
  <si>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</si>
  <si>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</si>
  <si>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</si>
  <si>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</si>
  <si>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</si>
  <si>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</si>
  <si>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</si>
  <si>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</si>
  <si>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</si>
  <si>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</si>
  <si>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</si>
  <si>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</si>
  <si>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</si>
  <si>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</si>
  <si>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</si>
  <si>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</si>
  <si>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</si>
  <si>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</si>
  <si>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</si>
  <si>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</si>
  <si>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</si>
  <si>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</si>
  <si>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</si>
  <si>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</si>
  <si>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</si>
  <si>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</si>
  <si>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</si>
  <si>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</si>
  <si>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</si>
  <si>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</si>
  <si>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</si>
  <si>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</si>
  <si>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</si>
  <si>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</si>
  <si>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</si>
  <si>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</si>
  <si>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</si>
  <si>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</si>
  <si>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</si>
  <si>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</si>
  <si>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</si>
  <si>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</si>
  <si>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</si>
  <si>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</si>
  <si>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</si>
  <si>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</si>
  <si>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</si>
  <si>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</si>
  <si>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</si>
  <si>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</si>
  <si>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</si>
  <si>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</si>
  <si>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</si>
  <si>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</si>
  <si>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</si>
  <si>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</si>
  <si>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</si>
  <si>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</si>
  <si>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</si>
  <si>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</si>
  <si>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</si>
  <si>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</si>
  <si>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</si>
  <si>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</si>
  <si>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</si>
  <si>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</si>
  <si>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</si>
  <si>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</si>
  <si>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</si>
  <si>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</si>
  <si>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</si>
  <si>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</si>
  <si>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</si>
  <si>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</si>
  <si>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</si>
  <si>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</si>
  <si>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</si>
  <si>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</si>
  <si>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</si>
  <si>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</si>
  <si>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</si>
  <si>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</si>
  <si>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</si>
  <si>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</si>
  <si>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</si>
  <si>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</si>
  <si>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</si>
  <si>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</si>
  <si>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</si>
  <si>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</si>
  <si>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</si>
  <si>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</si>
  <si>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</si>
  <si>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</si>
  <si>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</si>
  <si>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</si>
  <si>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</si>
  <si>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</si>
  <si>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</si>
  <si>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</si>
  <si>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</si>
  <si>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</si>
  <si>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</si>
  <si>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</si>
  <si>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</si>
  <si>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</si>
  <si>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</si>
  <si>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</si>
  <si>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</si>
  <si>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</si>
  <si>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</si>
  <si>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</si>
  <si>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</si>
  <si>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</si>
  <si>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</si>
  <si>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</si>
  <si>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</si>
  <si>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</si>
  <si>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</si>
  <si>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</si>
  <si>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</si>
  <si>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</si>
  <si>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</si>
  <si>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</si>
  <si>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</si>
  <si>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</si>
  <si>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</si>
  <si>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</si>
  <si>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</si>
  <si>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</si>
  <si>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</si>
  <si>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</si>
  <si>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</si>
  <si>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</si>
  <si>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</si>
  <si>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</si>
  <si>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</si>
  <si>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</si>
  <si>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</si>
  <si>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</si>
  <si>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</si>
  <si>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</si>
  <si>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</si>
  <si>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</si>
  <si>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</si>
  <si>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</si>
  <si>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</si>
  <si>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</si>
  <si>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</si>
  <si>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</si>
  <si>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</si>
  <si>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</si>
  <si>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</si>
  <si>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</si>
  <si>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</si>
  <si>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</si>
  <si>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</si>
  <si>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</si>
  <si>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</si>
  <si>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</si>
  <si>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</si>
  <si>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</si>
  <si>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</si>
  <si>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</si>
  <si>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</si>
  <si>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</si>
  <si>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</si>
  <si>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</si>
  <si>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</si>
  <si>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</si>
  <si>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</si>
  <si>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</si>
  <si>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</si>
  <si>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</si>
  <si>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</si>
  <si>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</si>
  <si>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</si>
  <si>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</si>
  <si>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</si>
  <si>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</si>
  <si>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</si>
  <si>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</si>
  <si>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</si>
  <si>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</si>
  <si>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</si>
  <si>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</si>
  <si>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</si>
  <si>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</si>
  <si>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</si>
  <si>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</si>
  <si>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</si>
  <si>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</si>
  <si>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</si>
  <si>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</si>
  <si>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</si>
  <si>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</si>
  <si>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</si>
  <si>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</si>
  <si>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</si>
  <si>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</si>
  <si>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</si>
  <si>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</si>
  <si>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</si>
  <si>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</si>
  <si>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</si>
  <si>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</si>
  <si>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</si>
  <si>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</si>
  <si>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</si>
  <si>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</si>
  <si>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</si>
  <si>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</si>
  <si>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</si>
  <si>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</si>
  <si>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</si>
  <si>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</si>
  <si>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</si>
  <si>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</si>
  <si>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</si>
  <si>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</si>
  <si>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</si>
  <si>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</si>
  <si>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</si>
  <si>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</si>
  <si>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</si>
  <si>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</si>
  <si>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</si>
  <si>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</si>
  <si>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</si>
  <si>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</si>
  <si>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</si>
  <si>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</si>
  <si>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</si>
  <si>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</si>
  <si>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</si>
  <si>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</si>
  <si>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</si>
  <si>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</si>
  <si>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</si>
  <si>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</si>
  <si>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</si>
  <si>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</si>
  <si>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</si>
  <si>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</si>
  <si>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</si>
  <si>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</si>
  <si>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</si>
  <si>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</si>
  <si>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</si>
  <si>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</si>
  <si>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</si>
  <si>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</si>
  <si>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</si>
  <si>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</si>
  <si>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</si>
  <si>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</si>
  <si>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</si>
  <si>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</si>
  <si>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</si>
  <si>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</si>
  <si>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</si>
  <si>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</si>
  <si>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</si>
  <si>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</si>
  <si>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</si>
  <si>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</si>
  <si>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</si>
  <si>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</si>
  <si>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</si>
  <si>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</si>
  <si>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</si>
  <si>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</si>
  <si>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</si>
  <si>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</si>
  <si>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</si>
  <si>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</si>
  <si>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</si>
  <si>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</si>
  <si>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</si>
  <si>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</si>
  <si>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</si>
  <si>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</si>
  <si>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</si>
  <si>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</si>
  <si>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</si>
  <si>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</si>
  <si>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</si>
  <si>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</si>
  <si>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</si>
  <si>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</si>
  <si>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</si>
  <si>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</si>
  <si>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</si>
  <si>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</si>
  <si>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</si>
  <si>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</si>
  <si>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</si>
  <si>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</si>
  <si>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</si>
  <si>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</si>
  <si>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</si>
  <si>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</si>
  <si>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</si>
  <si>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</si>
  <si>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</si>
  <si>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</si>
  <si>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</si>
  <si>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</si>
  <si>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</si>
  <si>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</si>
  <si>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</si>
  <si>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</si>
  <si>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</si>
  <si>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</si>
  <si>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</si>
  <si>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</si>
  <si>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</si>
  <si>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</si>
  <si>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</si>
  <si>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</si>
  <si>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</si>
  <si>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</si>
  <si>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</si>
  <si>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</si>
  <si>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</si>
  <si>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</si>
  <si>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</si>
  <si>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</si>
  <si>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</si>
  <si>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</si>
  <si>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</si>
  <si>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</si>
  <si>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</si>
  <si>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</si>
  <si>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</si>
  <si>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</si>
  <si>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</si>
  <si>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</si>
  <si>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</si>
  <si>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</si>
  <si>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</si>
  <si>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</si>
  <si>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</si>
  <si>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</si>
  <si>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</si>
  <si>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</si>
  <si>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</si>
  <si>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</si>
  <si>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</si>
  <si>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</si>
  <si>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</si>
  <si>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</si>
  <si>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</si>
  <si>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</si>
  <si>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</si>
  <si>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</si>
  <si>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</si>
  <si>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</si>
  <si>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</si>
  <si>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</si>
  <si>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</si>
  <si>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</si>
  <si>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</si>
  <si>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</si>
  <si>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</si>
  <si>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</si>
  <si>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</si>
  <si>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</si>
  <si>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</si>
  <si>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</si>
  <si>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</si>
  <si>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</si>
  <si>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</si>
  <si>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</si>
  <si>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</si>
  <si>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</si>
  <si>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</si>
  <si>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</si>
  <si>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</si>
  <si>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</si>
  <si>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</si>
  <si>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</si>
  <si>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</si>
  <si>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</si>
  <si>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</si>
  <si>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</si>
  <si>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</si>
  <si>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</si>
  <si>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</si>
  <si>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</si>
  <si>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</si>
  <si>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</si>
  <si>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</si>
  <si>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</si>
  <si>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</si>
  <si>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</si>
  <si>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</si>
  <si>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</si>
  <si>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</si>
  <si>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</si>
  <si>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</si>
  <si>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</si>
  <si>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</si>
  <si>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</si>
  <si>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</si>
  <si>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</si>
  <si>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</si>
  <si>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</si>
  <si>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</si>
  <si>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</si>
  <si>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</si>
  <si>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</si>
  <si>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</si>
  <si>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</si>
  <si>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</si>
  <si>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</si>
  <si>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</si>
  <si>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</si>
  <si>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</si>
  <si>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</si>
  <si>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</si>
  <si>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</si>
  <si>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</si>
  <si>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</si>
  <si>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</si>
  <si>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</si>
  <si>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</si>
  <si>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</si>
  <si>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</si>
  <si>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</si>
  <si>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</si>
  <si>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</si>
  <si>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</si>
  <si>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</si>
  <si>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</si>
  <si>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</si>
  <si>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</si>
  <si>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</si>
  <si>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</si>
  <si>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</si>
  <si>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</si>
  <si>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</si>
  <si>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</si>
  <si>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</si>
  <si>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</si>
  <si>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</si>
  <si>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</si>
  <si>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</si>
  <si>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</si>
  <si>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</si>
  <si>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</si>
  <si>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</si>
  <si>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</si>
  <si>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</si>
  <si>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</si>
  <si>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</si>
  <si>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</si>
  <si>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</si>
  <si>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</si>
  <si>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</si>
  <si>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</si>
  <si>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</si>
  <si>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</si>
  <si>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</si>
  <si>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</si>
  <si>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</si>
  <si>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</si>
  <si>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</si>
  <si>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</si>
  <si>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</si>
  <si>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</si>
  <si>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</si>
  <si>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</si>
  <si>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</si>
  <si>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</si>
  <si>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</si>
  <si>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</si>
  <si>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</si>
  <si>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</si>
  <si>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</si>
  <si>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</si>
  <si>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</si>
  <si>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</si>
  <si>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</si>
  <si>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</si>
  <si>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</si>
  <si>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</si>
  <si>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</si>
  <si>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</si>
  <si>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</si>
  <si>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</si>
  <si>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</si>
  <si>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</si>
  <si>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</si>
  <si>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</si>
  <si>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</si>
  <si>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</si>
  <si>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</si>
  <si>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</si>
  <si>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</si>
  <si>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</si>
  <si>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</si>
  <si>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</si>
  <si>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</si>
  <si>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</si>
  <si>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</si>
  <si>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</si>
  <si>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</si>
  <si>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</si>
  <si>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</si>
  <si>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</si>
  <si>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</si>
  <si>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</si>
  <si>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</si>
  <si>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</si>
  <si>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</si>
  <si>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</si>
  <si>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</si>
  <si>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</si>
  <si>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</si>
  <si>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</si>
  <si>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</si>
  <si>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</si>
  <si>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</si>
  <si>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</si>
  <si>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</si>
  <si>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</si>
  <si>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</si>
  <si>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</si>
  <si>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</si>
  <si>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</si>
  <si>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</si>
  <si>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</si>
  <si>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</si>
  <si>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</si>
  <si>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</si>
  <si>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</si>
  <si>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</si>
  <si>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</si>
  <si>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</si>
  <si>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</si>
  <si>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</si>
  <si>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</si>
  <si>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</si>
  <si>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</si>
  <si>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</si>
  <si>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</si>
  <si>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</si>
  <si>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</si>
  <si>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</si>
  <si>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</si>
  <si>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</si>
  <si>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</si>
  <si>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</si>
  <si>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</si>
  <si>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</si>
  <si>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</si>
  <si>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</si>
  <si>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</si>
  <si>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</si>
  <si>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</si>
  <si>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</si>
  <si>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</si>
  <si>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</si>
  <si>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</si>
  <si>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</si>
  <si>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</si>
  <si>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</si>
  <si>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</si>
  <si>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</si>
  <si>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</si>
  <si>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</si>
  <si>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</si>
  <si>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</si>
  <si>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</si>
  <si>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</si>
  <si>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</si>
  <si>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</si>
  <si>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</si>
  <si>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</si>
  <si>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</si>
  <si>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</si>
  <si>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</si>
  <si>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</si>
  <si>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</si>
  <si>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</si>
  <si>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</si>
  <si>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</si>
  <si>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</si>
  <si>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</si>
  <si>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</si>
  <si>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</si>
  <si>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</si>
  <si>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</si>
  <si>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</si>
  <si>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</si>
  <si>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</si>
  <si>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</si>
  <si>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</si>
  <si>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</si>
  <si>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</si>
  <si>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</si>
  <si>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</si>
  <si>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</si>
  <si>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</si>
  <si>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</si>
  <si>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</si>
  <si>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</si>
  <si>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</si>
  <si>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</si>
  <si>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</si>
  <si>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</si>
  <si>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</si>
  <si>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</si>
  <si>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</si>
  <si>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</si>
  <si>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</si>
  <si>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</si>
  <si>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</si>
  <si>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</si>
  <si>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</si>
  <si>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</si>
  <si>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</si>
  <si>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</si>
  <si>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</si>
  <si>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</si>
  <si>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</si>
  <si>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</si>
  <si>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</si>
  <si>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</si>
  <si>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</si>
  <si>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</si>
  <si>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</si>
  <si>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</si>
  <si>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</si>
  <si>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</si>
  <si>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</si>
  <si>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</si>
  <si>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</si>
  <si>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</si>
  <si>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</si>
  <si>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</si>
  <si>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</si>
  <si>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</si>
  <si>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</si>
  <si>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</si>
  <si>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</si>
  <si>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</si>
  <si>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</si>
  <si>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</si>
  <si>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</si>
  <si>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</si>
  <si>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</si>
  <si>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</si>
  <si>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</si>
  <si>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</si>
  <si>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</si>
  <si>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</si>
  <si>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</si>
  <si>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</si>
  <si>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</si>
  <si>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</si>
  <si>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</si>
  <si>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</si>
  <si>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</si>
  <si>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</si>
  <si>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</si>
  <si>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</si>
  <si>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</si>
  <si>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</si>
  <si>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</si>
  <si>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</si>
  <si>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</si>
  <si>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</si>
  <si>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</si>
  <si>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</si>
  <si>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</si>
  <si>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</si>
  <si>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</si>
  <si>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</si>
  <si>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</si>
  <si>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</si>
  <si>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</si>
  <si>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</si>
  <si>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</si>
  <si>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</si>
  <si>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</si>
  <si>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</si>
  <si>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</si>
  <si>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</si>
  <si>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</si>
  <si>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</si>
  <si>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</si>
  <si>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</si>
  <si>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</si>
  <si>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</si>
  <si>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</si>
  <si>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</si>
  <si>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</si>
  <si>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</si>
  <si>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</si>
  <si>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</si>
  <si>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</si>
  <si>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</si>
  <si>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</si>
  <si>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</si>
  <si>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</si>
  <si>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</si>
  <si>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</si>
  <si>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</si>
  <si>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</si>
  <si>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</si>
  <si>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</si>
  <si>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</si>
  <si>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</si>
  <si>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</si>
  <si>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</si>
  <si>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</si>
  <si>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</si>
  <si>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</si>
  <si>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</si>
  <si>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</si>
  <si>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</si>
  <si>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</si>
  <si>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</si>
  <si>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</si>
  <si>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</si>
  <si>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</si>
  <si>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</si>
  <si>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</si>
  <si>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</si>
  <si>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</si>
  <si>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</si>
  <si>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</si>
  <si>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</si>
  <si>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</si>
  <si>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</si>
  <si>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</si>
  <si>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</si>
  <si>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</si>
  <si>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</si>
  <si>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</si>
  <si>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</si>
  <si>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</si>
  <si>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</si>
  <si>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</si>
  <si>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</si>
  <si>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</si>
  <si>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</si>
  <si>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</si>
  <si>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</si>
  <si>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</si>
  <si>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</si>
  <si>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</si>
  <si>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</si>
  <si>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</si>
  <si>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</si>
  <si>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</si>
  <si>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</si>
  <si>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</si>
  <si>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</si>
  <si>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</si>
  <si>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</si>
  <si>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</si>
  <si>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</si>
  <si>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</si>
  <si>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</si>
  <si>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</si>
  <si>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</si>
  <si>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</si>
  <si>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</si>
  <si>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</si>
  <si>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</si>
  <si>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</si>
  <si>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</si>
  <si>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</si>
  <si>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</si>
  <si>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</si>
  <si>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</si>
  <si>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</si>
  <si>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</si>
  <si>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</si>
  <si>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</si>
  <si>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</si>
  <si>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</si>
  <si>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</si>
  <si>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</si>
  <si>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</si>
  <si>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</si>
  <si>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</si>
  <si>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</si>
  <si>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</si>
  <si>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</si>
  <si>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</si>
  <si>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</si>
  <si>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</si>
  <si>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</si>
  <si>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</si>
  <si>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</si>
  <si>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</si>
  <si>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</si>
  <si>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</si>
  <si>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</si>
  <si>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</si>
  <si>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</si>
  <si>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</si>
  <si>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</si>
  <si>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</si>
  <si>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</si>
  <si>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</si>
  <si>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</si>
  <si>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</si>
  <si>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</si>
  <si>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</si>
  <si>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</si>
  <si>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</si>
  <si>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</si>
  <si>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</si>
  <si>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</si>
  <si>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</si>
  <si>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</si>
  <si>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</si>
  <si>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</si>
  <si>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</si>
  <si>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</si>
  <si>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</si>
  <si>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</si>
  <si>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</si>
  <si>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</si>
  <si>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</si>
  <si>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</si>
  <si>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</si>
  <si>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</si>
  <si>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</si>
  <si>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</si>
  <si>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</si>
  <si>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</si>
  <si>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</si>
  <si>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</si>
  <si>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</si>
  <si>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</si>
  <si>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</si>
  <si>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</si>
  <si>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</si>
  <si>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</si>
  <si>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</si>
  <si>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</si>
  <si>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</si>
  <si>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</si>
  <si>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</si>
  <si>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</si>
  <si>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</si>
  <si>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</si>
  <si>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</si>
  <si>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</si>
  <si>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</si>
  <si>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</si>
  <si>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</si>
  <si>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</si>
  <si>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</si>
  <si>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</si>
  <si>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</si>
  <si>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</si>
  <si>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</si>
  <si>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</si>
  <si>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</si>
  <si>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</si>
  <si>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</si>
  <si>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</si>
  <si>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</si>
  <si>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</si>
  <si>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</si>
  <si>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</si>
  <si>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</si>
  <si>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</si>
  <si>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</si>
  <si>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</si>
  <si>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</si>
  <si>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</si>
  <si>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</si>
  <si>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</si>
  <si>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</si>
  <si>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</si>
  <si>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</si>
  <si>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</si>
  <si>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</si>
  <si>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</si>
  <si>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</si>
  <si>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</si>
  <si>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</si>
  <si>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</si>
  <si>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</si>
  <si>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</si>
  <si>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</si>
  <si>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</si>
  <si>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</si>
  <si>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</si>
  <si>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</si>
  <si>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</si>
  <si>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</si>
  <si>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</si>
  <si>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</si>
  <si>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</si>
  <si>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</si>
  <si>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</si>
  <si>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</si>
  <si>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</si>
  <si>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</si>
  <si>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</si>
  <si>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</si>
  <si>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</si>
  <si>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</si>
  <si>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</si>
  <si>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</si>
  <si>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</si>
  <si>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</si>
  <si>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</si>
  <si>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</si>
  <si>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</si>
  <si>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</si>
  <si>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</si>
  <si>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</si>
  <si>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</si>
  <si>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</si>
  <si>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</si>
  <si>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</si>
  <si>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</si>
  <si>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</si>
  <si>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</si>
  <si>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</si>
  <si>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</si>
  <si>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</si>
  <si>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</si>
  <si>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</si>
  <si>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</si>
  <si>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</si>
  <si>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</si>
  <si>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</si>
  <si>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</si>
  <si>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</si>
  <si>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</si>
  <si>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</si>
  <si>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</si>
  <si>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</si>
  <si>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</si>
  <si>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</si>
  <si>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</si>
  <si>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</si>
  <si>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</si>
  <si>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</si>
  <si>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</si>
  <si>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</si>
  <si>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</si>
  <si>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</si>
  <si>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</si>
  <si>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</si>
  <si>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</si>
  <si>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</si>
  <si>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</si>
  <si>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</si>
  <si>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</si>
  <si>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</si>
  <si>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</si>
  <si>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</si>
  <si>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</si>
  <si>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</si>
  <si>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</si>
  <si>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</si>
  <si>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</si>
  <si>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</si>
  <si>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</si>
  <si>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</si>
  <si>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</si>
  <si>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</si>
  <si>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</si>
  <si>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</si>
  <si>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</si>
  <si>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</si>
  <si>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</si>
  <si>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</si>
  <si>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</si>
  <si>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</si>
  <si>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</si>
  <si>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</si>
  <si>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</si>
  <si>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</si>
  <si>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</si>
  <si>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</si>
  <si>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</si>
  <si>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</si>
  <si>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</si>
  <si>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</si>
  <si>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</si>
  <si>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</si>
  <si>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</si>
  <si>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</si>
  <si>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</si>
  <si>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</si>
  <si>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</si>
  <si>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</si>
  <si>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</si>
  <si>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</si>
  <si>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</si>
  <si>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</si>
  <si>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</si>
  <si>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</si>
  <si>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</si>
  <si>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</si>
  <si>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</si>
  <si>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</si>
  <si>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</si>
  <si>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</si>
  <si>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</si>
  <si>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</si>
  <si>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</si>
  <si>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</si>
  <si>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</si>
  <si>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</si>
  <si>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</si>
  <si>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</si>
  <si>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</si>
  <si>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</si>
  <si>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</si>
  <si>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</si>
  <si>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</si>
  <si>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</si>
  <si>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</si>
  <si>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</si>
  <si>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</si>
  <si>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</si>
  <si>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</si>
  <si>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</si>
  <si>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</si>
  <si>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</si>
  <si>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</si>
  <si>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</si>
  <si>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</si>
  <si>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</si>
  <si>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</si>
  <si>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</si>
  <si>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</si>
  <si>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</si>
  <si>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</si>
  <si>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</si>
  <si>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</si>
  <si>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</si>
  <si>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</si>
  <si>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</si>
  <si>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</si>
  <si>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</si>
  <si>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</si>
  <si>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</si>
  <si>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</si>
  <si>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</si>
  <si>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</si>
  <si>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</si>
  <si>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</si>
  <si>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</si>
  <si>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</si>
  <si>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</si>
  <si>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</si>
  <si>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</si>
  <si>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</si>
  <si>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</si>
  <si>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</si>
  <si>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</si>
  <si>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</si>
  <si>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</si>
  <si>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</si>
  <si>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</si>
  <si>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</si>
  <si>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</si>
  <si>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</si>
  <si>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</si>
  <si>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</si>
  <si>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</si>
  <si>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</si>
  <si>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</si>
  <si>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</si>
  <si>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</si>
  <si>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</si>
  <si>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</si>
  <si>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</si>
  <si>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</si>
  <si>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</si>
  <si>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</si>
  <si>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</si>
  <si>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</si>
  <si>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</si>
  <si>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</si>
  <si>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</si>
  <si>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</si>
  <si>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</si>
  <si>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</si>
  <si>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</si>
  <si>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</si>
  <si>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</si>
  <si>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</si>
  <si>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</si>
  <si>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</si>
  <si>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</si>
  <si>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</si>
  <si>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</si>
  <si>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</si>
  <si>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</si>
  <si>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</si>
  <si>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</si>
  <si>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</si>
  <si>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</si>
  <si>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</si>
  <si>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</si>
  <si>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</si>
  <si>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</si>
  <si>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</si>
  <si>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</si>
  <si>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</si>
  <si>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</si>
  <si>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</si>
  <si>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</si>
  <si>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</si>
  <si>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</si>
  <si>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</si>
  <si>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</si>
  <si>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</si>
  <si>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</si>
  <si>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</si>
  <si>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</si>
  <si>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</si>
  <si>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</si>
  <si>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</si>
  <si>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</si>
  <si>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</si>
  <si>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</si>
  <si>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</si>
  <si>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</si>
  <si>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</si>
  <si>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</si>
  <si>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</si>
  <si>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</si>
  <si>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</si>
  <si>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</si>
  <si>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</si>
  <si>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</si>
  <si>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</si>
  <si>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</si>
  <si>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</si>
  <si>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</si>
  <si>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</si>
  <si>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</si>
  <si>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</si>
  <si>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</si>
  <si>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</si>
  <si>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</si>
  <si>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</si>
  <si>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</si>
  <si>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</si>
  <si>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</si>
  <si>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</si>
  <si>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</si>
  <si>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</si>
  <si>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</si>
  <si>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</si>
  <si>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</si>
  <si>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</si>
  <si>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</si>
  <si>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</si>
  <si>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</si>
  <si>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</si>
  <si>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</si>
  <si>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</si>
  <si>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</si>
  <si>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</si>
  <si>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</si>
  <si>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</si>
  <si>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</si>
  <si>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</si>
  <si>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</si>
  <si>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</si>
  <si>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</si>
  <si>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</si>
  <si>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</si>
  <si>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</si>
  <si>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</si>
  <si>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</si>
  <si>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</si>
  <si>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</si>
  <si>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</si>
  <si>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</si>
  <si>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</si>
  <si>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</si>
  <si>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</si>
  <si>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</si>
  <si>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</si>
  <si>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</si>
  <si>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</si>
  <si>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</si>
  <si>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</si>
  <si>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</si>
  <si>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</si>
  <si>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</si>
  <si>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</si>
  <si>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</si>
  <si>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</si>
  <si>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</si>
  <si>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</si>
  <si>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</si>
  <si>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</si>
  <si>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</si>
  <si>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</si>
  <si>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</si>
  <si>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</si>
  <si>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</si>
  <si>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</si>
  <si>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</si>
  <si>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</si>
  <si>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</si>
  <si>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</si>
  <si>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</si>
  <si>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</si>
  <si>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</si>
  <si>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</si>
  <si>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</si>
  <si>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</si>
  <si>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</si>
  <si>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</si>
  <si>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</si>
  <si>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</si>
  <si>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</si>
  <si>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</si>
  <si>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</si>
  <si>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</si>
  <si>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</si>
  <si>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</si>
  <si>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</si>
  <si>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</si>
  <si>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</si>
  <si>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</si>
  <si>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</si>
  <si>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</si>
  <si>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</si>
  <si>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</si>
  <si>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</si>
  <si>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</si>
  <si>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</si>
  <si>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</si>
  <si>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</si>
  <si>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</si>
  <si>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</si>
  <si>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</si>
  <si>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</si>
  <si>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</si>
  <si>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</si>
  <si>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</si>
  <si>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</si>
  <si>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</si>
  <si>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</si>
  <si>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</si>
  <si>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</si>
  <si>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</si>
  <si>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</si>
  <si>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</si>
  <si>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</si>
  <si>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</si>
  <si>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</si>
  <si>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</si>
  <si>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</si>
  <si>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</si>
  <si>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</si>
  <si>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</si>
  <si>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</si>
  <si>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</si>
  <si>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</si>
  <si>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</si>
  <si>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</si>
  <si>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</si>
  <si>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</si>
  <si>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</si>
  <si>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</si>
  <si>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</si>
  <si>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</si>
  <si>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</si>
  <si>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</si>
  <si>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</si>
  <si>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</si>
  <si>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</si>
  <si>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</si>
  <si>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</si>
  <si>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</si>
  <si>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</si>
  <si>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</si>
  <si>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</si>
  <si>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</si>
  <si>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</si>
  <si>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</si>
  <si>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</si>
  <si>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</si>
  <si>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</si>
  <si>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</si>
  <si>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</si>
  <si>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</si>
  <si>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</si>
  <si>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</si>
  <si>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</si>
  <si>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</si>
  <si>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</si>
  <si>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</si>
  <si>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</si>
  <si>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</si>
  <si>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</si>
  <si>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</si>
  <si>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</si>
  <si>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</si>
  <si>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</si>
  <si>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</si>
  <si>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</si>
  <si>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</si>
  <si>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</si>
  <si>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</si>
  <si>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</si>
  <si>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</si>
  <si>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</si>
  <si>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</si>
  <si>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</si>
  <si>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</si>
  <si>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</si>
  <si>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</si>
  <si>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</si>
  <si>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</si>
  <si>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</si>
  <si>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</si>
  <si>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</si>
  <si>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</si>
  <si>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</si>
  <si>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</si>
  <si>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</si>
  <si>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</si>
  <si>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</si>
  <si>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</si>
  <si>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</si>
  <si>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</si>
  <si>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</si>
  <si>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</si>
  <si>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</si>
  <si>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</si>
  <si>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</si>
  <si>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</si>
  <si>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</si>
  <si>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</si>
  <si>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</si>
  <si>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</si>
  <si>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</si>
  <si>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</si>
  <si>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</si>
  <si>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</si>
  <si>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</si>
  <si>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</si>
  <si>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</si>
  <si>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</si>
  <si>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</si>
  <si>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</si>
  <si>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</si>
  <si>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</si>
  <si>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</si>
  <si>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</si>
  <si>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</si>
  <si>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</si>
  <si>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</si>
  <si>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</si>
  <si>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</si>
  <si>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</si>
  <si>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</si>
  <si>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</si>
  <si>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</si>
  <si>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</si>
  <si>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</si>
  <si>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</si>
  <si>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</si>
  <si>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</si>
  <si>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</si>
  <si>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</si>
  <si>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</si>
  <si>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</si>
  <si>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</si>
  <si>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</si>
  <si>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</si>
  <si>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</si>
  <si>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</si>
  <si>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</si>
  <si>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</si>
  <si>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</si>
  <si>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</si>
  <si>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</si>
  <si>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</si>
  <si>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</si>
  <si>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</si>
  <si>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</si>
  <si>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</si>
  <si>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</si>
  <si>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</si>
  <si>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</si>
  <si>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</si>
  <si>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</si>
  <si>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</si>
  <si>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</si>
  <si>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</si>
  <si>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</si>
  <si>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</si>
  <si>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</si>
  <si>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</si>
  <si>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</si>
  <si>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</si>
  <si>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</si>
  <si>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</si>
  <si>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</si>
  <si>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</si>
  <si>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</si>
  <si>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</si>
  <si>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</si>
  <si>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</si>
  <si>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</si>
  <si>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</si>
  <si>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</si>
  <si>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</si>
  <si>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</si>
  <si>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</si>
  <si>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</si>
  <si>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</si>
  <si>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</si>
  <si>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</si>
  <si>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</si>
  <si>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</si>
  <si>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</si>
  <si>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</si>
  <si>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</si>
  <si>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</si>
  <si>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</si>
  <si>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</si>
  <si>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</si>
  <si>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</si>
  <si>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</si>
  <si>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</si>
  <si>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</si>
  <si>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</si>
  <si>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</si>
  <si>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</si>
  <si>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</si>
  <si>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</si>
  <si>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</si>
  <si>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</si>
  <si>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</si>
  <si>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</si>
  <si>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</si>
  <si>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</si>
  <si>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</si>
  <si>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</si>
  <si>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</si>
  <si>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</si>
  <si>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</si>
  <si>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</si>
  <si>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</si>
  <si>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</si>
  <si>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</si>
  <si>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</si>
  <si>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</si>
  <si>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</si>
  <si>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</si>
  <si>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</si>
  <si>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</si>
  <si>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</si>
  <si>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</si>
  <si>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</si>
  <si>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</si>
  <si>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</si>
  <si>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</si>
  <si>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</si>
  <si>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</si>
  <si>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</si>
  <si>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</si>
  <si>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</si>
  <si>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</si>
  <si>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</si>
  <si>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</si>
  <si>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</si>
  <si>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</si>
  <si>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</si>
  <si>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</si>
  <si>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</si>
  <si>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</si>
  <si>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</si>
  <si>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</si>
  <si>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</si>
  <si>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</si>
  <si>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</si>
  <si>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</si>
  <si>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</si>
  <si>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</si>
  <si>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</si>
  <si>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</si>
  <si>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</si>
  <si>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</si>
  <si>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</si>
  <si>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</si>
  <si>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</si>
  <si>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</si>
  <si>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</si>
  <si>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</si>
  <si>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</si>
  <si>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</si>
  <si>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</si>
  <si>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</si>
  <si>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</si>
  <si>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</si>
  <si>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</si>
  <si>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</si>
  <si>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</si>
  <si>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</si>
  <si>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</si>
  <si>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</si>
  <si>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</si>
  <si>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</si>
  <si>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</si>
  <si>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</si>
  <si>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</si>
  <si>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</si>
  <si>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</si>
  <si>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</si>
  <si>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</si>
  <si>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</si>
  <si>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</si>
  <si>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</si>
  <si>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</si>
  <si>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</si>
  <si>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</si>
  <si>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</si>
  <si>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</si>
  <si>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</si>
  <si>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</si>
  <si>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</si>
  <si>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</si>
  <si>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</si>
  <si>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</si>
  <si>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</si>
  <si>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</si>
  <si>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</si>
  <si>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</si>
  <si>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</si>
  <si>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</si>
  <si>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</si>
  <si>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</si>
  <si>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</si>
  <si>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</si>
  <si>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</si>
  <si>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</si>
  <si>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</si>
  <si>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</si>
  <si>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</si>
  <si>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</si>
  <si>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</si>
  <si>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</si>
  <si>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</si>
  <si>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</si>
  <si>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</si>
  <si>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</si>
  <si>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</si>
  <si>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</si>
  <si>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</si>
  <si>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</si>
  <si>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</si>
  <si>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</si>
  <si>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</si>
  <si>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</si>
  <si>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</si>
  <si>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</si>
  <si>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</si>
  <si>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</si>
  <si>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</si>
  <si>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</si>
  <si>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</si>
  <si>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</si>
  <si>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</si>
  <si>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</si>
  <si>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</si>
  <si>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</si>
  <si>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</si>
  <si>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</si>
  <si>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</si>
  <si>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</si>
  <si>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</si>
  <si>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</si>
  <si>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</si>
  <si>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</si>
  <si>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</si>
  <si>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</si>
  <si>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</si>
  <si>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</si>
  <si>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</si>
  <si>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</si>
  <si>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</si>
  <si>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</si>
  <si>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</si>
  <si>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</si>
  <si>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</si>
  <si>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</si>
  <si>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</si>
  <si>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</si>
  <si>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</si>
  <si>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</si>
  <si>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</si>
  <si>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</si>
  <si>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</si>
  <si>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</si>
  <si>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</si>
  <si>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</si>
  <si>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</si>
  <si>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</si>
  <si>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</si>
  <si>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</si>
  <si>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</si>
  <si>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</si>
  <si>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</si>
  <si>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</si>
  <si>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</si>
  <si>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</si>
  <si>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</si>
  <si>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</si>
  <si>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</si>
  <si>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</si>
  <si>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</si>
  <si>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</si>
  <si>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</si>
  <si>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</si>
  <si>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</si>
  <si>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</si>
  <si>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</si>
  <si>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</si>
  <si>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</si>
  <si>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</si>
  <si>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</si>
  <si>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</si>
  <si>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</si>
  <si>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</si>
  <si>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</si>
  <si>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</si>
  <si>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</si>
  <si>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</si>
  <si>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</si>
  <si>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</si>
  <si>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</si>
  <si>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</si>
  <si>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</si>
  <si>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</si>
  <si>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</si>
  <si>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</si>
  <si>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</si>
  <si>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</si>
  <si>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</si>
  <si>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</si>
  <si>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</si>
  <si>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</si>
  <si>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</si>
  <si>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</si>
  <si>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</si>
  <si>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</si>
  <si>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</si>
  <si>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</si>
  <si>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</si>
  <si>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</si>
  <si>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</si>
  <si>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</si>
  <si>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</si>
  <si>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</si>
  <si>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</si>
  <si>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</si>
  <si>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</si>
  <si>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</si>
  <si>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</si>
  <si>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</si>
  <si>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</si>
  <si>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</si>
  <si>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</si>
  <si>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</si>
  <si>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</si>
  <si>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</si>
  <si>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</si>
  <si>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</si>
  <si>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</si>
  <si>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</si>
  <si>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</si>
  <si>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</si>
  <si>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</si>
  <si>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</si>
  <si>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</si>
  <si>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</si>
  <si>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</si>
  <si>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</si>
  <si>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</si>
  <si>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</si>
  <si>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</si>
  <si>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</si>
  <si>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</si>
  <si>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</si>
  <si>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</si>
  <si>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</si>
  <si>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</si>
  <si>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</si>
  <si>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</si>
  <si>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</si>
  <si>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</si>
  <si>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</si>
  <si>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</si>
  <si>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</si>
  <si>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</si>
  <si>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</si>
  <si>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</si>
  <si>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</si>
  <si>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</si>
  <si>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</si>
  <si>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</si>
  <si>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</si>
  <si>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</si>
  <si>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</si>
  <si>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</si>
  <si>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</si>
  <si>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</si>
  <si>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</si>
  <si>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</si>
  <si>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</si>
  <si>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</si>
  <si>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</si>
  <si>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</si>
  <si>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</si>
  <si>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</si>
  <si>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</si>
  <si>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</si>
  <si>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</si>
  <si>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</si>
  <si>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</si>
  <si>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</si>
  <si>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</si>
  <si>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</si>
  <si>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</si>
  <si>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</si>
  <si>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</si>
  <si>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</si>
  <si>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</si>
  <si>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</si>
  <si>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</si>
  <si>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</si>
  <si>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</si>
  <si>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</si>
  <si>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</si>
  <si>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</si>
  <si>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</si>
  <si>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</si>
  <si>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</si>
  <si>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</si>
  <si>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</si>
  <si>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</si>
  <si>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</si>
  <si>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</si>
  <si>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</si>
  <si>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</si>
  <si>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</si>
  <si>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</si>
  <si>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</si>
  <si>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</si>
  <si>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</si>
  <si>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</si>
  <si>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</si>
  <si>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</si>
  <si>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</si>
  <si>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</si>
  <si>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</si>
  <si>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</si>
  <si>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</si>
  <si>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</si>
  <si>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</si>
  <si>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</si>
  <si>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</si>
  <si>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</si>
  <si>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</si>
  <si>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</si>
  <si>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</si>
  <si>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</si>
  <si>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</si>
  <si>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</si>
  <si>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</si>
  <si>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</si>
  <si>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</si>
  <si>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</si>
  <si>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</si>
  <si>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</si>
  <si>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</si>
  <si>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</si>
  <si>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</si>
  <si>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</si>
  <si>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</si>
  <si>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</si>
  <si>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</si>
  <si>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</si>
  <si>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</si>
  <si>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</si>
  <si>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</si>
  <si>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</si>
  <si>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</si>
  <si>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</si>
  <si>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</si>
  <si>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</si>
  <si>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</si>
  <si>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</si>
  <si>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</si>
  <si>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</si>
  <si>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</si>
  <si>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</si>
  <si>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</si>
  <si>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</si>
  <si>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</si>
  <si>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</si>
  <si>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</si>
  <si>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</si>
  <si>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</si>
  <si>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</si>
  <si>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</si>
  <si>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</si>
  <si>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</si>
  <si>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</si>
  <si>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</si>
  <si>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</si>
  <si>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</si>
  <si>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</si>
  <si>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</si>
  <si>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</si>
  <si>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</si>
  <si>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</si>
  <si>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</si>
  <si>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</si>
  <si>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</si>
  <si>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</si>
  <si>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</si>
  <si>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</si>
  <si>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</si>
  <si>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</si>
  <si>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</si>
  <si>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</si>
  <si>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</si>
  <si>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</si>
  <si>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</si>
  <si>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</si>
  <si>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</si>
  <si>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</si>
  <si>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</si>
  <si>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</si>
  <si>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</si>
  <si>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</si>
  <si>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</si>
  <si>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</si>
  <si>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</si>
  <si>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</si>
  <si>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</si>
  <si>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</si>
  <si>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</si>
  <si>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</si>
  <si>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</si>
  <si>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</si>
  <si>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</si>
  <si>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</si>
  <si>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</si>
  <si>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</si>
  <si>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</si>
  <si>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</si>
  <si>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</si>
  <si>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</si>
  <si>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</si>
  <si>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</si>
  <si>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</si>
  <si>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</si>
  <si>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</si>
  <si>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</si>
  <si>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</si>
  <si>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</si>
  <si>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</si>
  <si>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</si>
  <si>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</si>
  <si>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</si>
  <si>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</si>
  <si>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</si>
  <si>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</si>
  <si>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</si>
  <si>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</si>
  <si>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</si>
  <si>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</si>
  <si>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</si>
  <si>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</si>
  <si>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</si>
  <si>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</si>
  <si>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</si>
  <si>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</si>
  <si>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</si>
  <si>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</si>
  <si>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</si>
  <si>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</si>
  <si>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</si>
  <si>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</si>
  <si>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</si>
  <si>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</si>
  <si>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</si>
  <si>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</si>
  <si>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</si>
  <si>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</si>
  <si>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</si>
  <si>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</si>
  <si>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</si>
  <si>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</si>
  <si>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</si>
  <si>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</si>
  <si>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</si>
  <si>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</si>
  <si>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</si>
  <si>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</si>
  <si>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</si>
  <si>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</si>
  <si>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</si>
  <si>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</si>
  <si>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</si>
  <si>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</si>
  <si>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</si>
  <si>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</si>
  <si>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</si>
  <si>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</si>
  <si>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</si>
  <si>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</si>
  <si>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</si>
  <si>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</si>
  <si>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</si>
  <si>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</si>
  <si>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</si>
  <si>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</si>
  <si>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</si>
  <si>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</si>
  <si>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</si>
  <si>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</si>
  <si>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</si>
  <si>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</si>
  <si>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</si>
  <si>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</si>
  <si>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</si>
  <si>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</si>
  <si>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</si>
  <si>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</si>
  <si>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</si>
  <si>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</si>
  <si>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</si>
  <si>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</si>
  <si>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</si>
  <si>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</si>
  <si>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</si>
  <si>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</si>
  <si>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</si>
  <si>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</si>
  <si>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</si>
  <si>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</si>
  <si>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</si>
  <si>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</si>
  <si>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</si>
  <si>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</si>
  <si>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</si>
  <si>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</si>
  <si>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</si>
  <si>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</si>
  <si>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</si>
  <si>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</si>
  <si>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</si>
  <si>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</si>
  <si>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</si>
  <si>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</si>
  <si>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</si>
  <si>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</si>
  <si>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</si>
  <si>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</si>
  <si>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</si>
  <si>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</si>
  <si>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</si>
  <si>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</si>
  <si>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</si>
  <si>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</si>
  <si>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</si>
  <si>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</si>
  <si>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</si>
  <si>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</si>
  <si>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</si>
  <si>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</si>
  <si>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</si>
  <si>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</si>
  <si>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</si>
  <si>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</si>
  <si>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</si>
  <si>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</si>
  <si>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</si>
  <si>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</si>
  <si>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</si>
  <si>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</si>
  <si>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</si>
  <si>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</si>
  <si>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</si>
  <si>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</si>
  <si>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</si>
  <si>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</si>
  <si>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</si>
  <si>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</si>
  <si>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</si>
  <si>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</si>
  <si>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</si>
  <si>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</si>
  <si>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</si>
  <si>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</si>
  <si>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</si>
  <si>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</si>
  <si>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</si>
  <si>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</si>
  <si>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</si>
  <si>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</si>
  <si>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</si>
  <si>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</si>
  <si>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</si>
  <si>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</si>
  <si>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</si>
  <si>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</si>
  <si>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</si>
  <si>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</si>
  <si>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</si>
  <si>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</si>
  <si>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</si>
  <si>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</si>
  <si>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</si>
  <si>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</si>
  <si>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</si>
  <si>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</si>
  <si>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</si>
  <si>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</si>
  <si>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</si>
  <si>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</si>
  <si>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</si>
  <si>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</si>
  <si>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</si>
  <si>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</si>
  <si>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</si>
  <si>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</si>
  <si>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</si>
  <si>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</si>
  <si>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</si>
  <si>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</si>
  <si>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</si>
  <si>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</si>
  <si>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</si>
  <si>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</si>
  <si>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</si>
  <si>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</si>
  <si>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</si>
  <si>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</si>
  <si>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</si>
  <si>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</si>
  <si>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</si>
  <si>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</si>
  <si>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</si>
  <si>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</si>
  <si>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</si>
  <si>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</si>
  <si>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</si>
  <si>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</si>
  <si>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</si>
  <si>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</si>
  <si>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</si>
  <si>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</si>
  <si>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</si>
  <si>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</si>
  <si>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</si>
  <si>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</si>
  <si>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</si>
  <si>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</si>
  <si>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</si>
  <si>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</si>
  <si>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</si>
  <si>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</si>
  <si>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</si>
  <si>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</si>
  <si>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</si>
  <si>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</si>
  <si>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</si>
  <si>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</si>
  <si>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</si>
  <si>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</si>
  <si>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</si>
  <si>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</si>
  <si>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</si>
  <si>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</si>
  <si>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</si>
  <si>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</si>
  <si>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</si>
  <si>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</si>
  <si>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</si>
  <si>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</si>
  <si>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</si>
  <si>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</si>
  <si>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</si>
  <si>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</si>
  <si>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</si>
  <si>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</si>
  <si>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</si>
  <si>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</si>
  <si>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</si>
  <si>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</si>
  <si>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</si>
  <si>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</si>
  <si>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</si>
  <si>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</si>
  <si>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</si>
  <si>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</si>
  <si>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</si>
  <si>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</si>
  <si>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</si>
  <si>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</si>
  <si>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</si>
  <si>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</si>
  <si>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</si>
  <si>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</si>
  <si>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</si>
  <si>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</si>
  <si>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</si>
  <si>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</si>
  <si>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</si>
  <si>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</si>
  <si>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</si>
  <si>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</si>
  <si>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</si>
  <si>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</si>
  <si>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</si>
  <si>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</si>
  <si>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</si>
  <si>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</si>
  <si>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</si>
  <si>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</si>
  <si>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</si>
  <si>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</si>
  <si>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</si>
  <si>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</si>
  <si>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</si>
  <si>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</si>
  <si>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</si>
  <si>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</si>
  <si>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</si>
  <si>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</si>
  <si>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</si>
  <si>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</si>
  <si>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</si>
  <si>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</si>
  <si>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</si>
  <si>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</si>
  <si>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</si>
  <si>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</si>
  <si>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</si>
  <si>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</si>
  <si>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</si>
  <si>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</si>
  <si>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</si>
  <si>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</si>
  <si>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</si>
  <si>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</si>
  <si>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</si>
  <si>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</si>
  <si>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</si>
  <si>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</si>
  <si>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</si>
  <si>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</si>
  <si>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</si>
  <si>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</si>
  <si>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</si>
  <si>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</si>
  <si>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</si>
  <si>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</si>
  <si>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</si>
  <si>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</si>
  <si>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</si>
  <si>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</si>
  <si>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</si>
  <si>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</si>
  <si>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</si>
  <si>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</si>
  <si>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</si>
  <si>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</si>
  <si>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</si>
  <si>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</si>
  <si>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</si>
  <si>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</si>
  <si>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</si>
  <si>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</si>
  <si>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</si>
  <si>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</si>
  <si>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</si>
  <si>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</si>
  <si>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</si>
  <si>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</si>
  <si>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</si>
  <si>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</si>
  <si>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</si>
  <si>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</si>
  <si>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</si>
  <si>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</si>
  <si>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</si>
  <si>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</si>
  <si>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</si>
  <si>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</si>
  <si>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</si>
  <si>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</si>
  <si>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</si>
  <si>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</si>
  <si>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</si>
  <si>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</si>
  <si>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</si>
  <si>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</si>
  <si>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</si>
  <si>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</si>
  <si>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</si>
  <si>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</si>
  <si>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</si>
  <si>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</si>
  <si>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</si>
  <si>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</si>
  <si>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</si>
  <si>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</si>
  <si>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</si>
  <si>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</si>
  <si>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</si>
  <si>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</si>
  <si>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</si>
  <si>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</si>
  <si>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</si>
  <si>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</si>
  <si>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</si>
  <si>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</si>
  <si>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</si>
  <si>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</si>
  <si>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</si>
  <si>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</si>
  <si>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</si>
  <si>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</si>
  <si>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</si>
  <si>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</si>
  <si>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</si>
  <si>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</si>
  <si>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</si>
  <si>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</si>
  <si>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</si>
  <si>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</si>
  <si>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</si>
  <si>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</si>
  <si>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</si>
  <si>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</si>
  <si>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</si>
  <si>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</si>
  <si>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</si>
  <si>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</si>
  <si>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</si>
  <si>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</si>
  <si>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</si>
  <si>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</si>
  <si>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</si>
  <si>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</si>
  <si>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</si>
  <si>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</si>
  <si>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</si>
  <si>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</si>
  <si>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</si>
  <si>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</si>
  <si>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</si>
  <si>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</si>
  <si>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</si>
  <si>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</si>
  <si>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</si>
  <si>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</si>
  <si>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</si>
  <si>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</si>
  <si>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</si>
  <si>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</si>
  <si>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</si>
  <si>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</si>
  <si>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</si>
  <si>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</si>
  <si>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</si>
  <si>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</si>
  <si>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</si>
  <si>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</si>
  <si>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</si>
  <si>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</si>
  <si>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</si>
  <si>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</si>
  <si>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</si>
  <si>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</si>
  <si>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</si>
  <si>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</si>
  <si>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</si>
  <si>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</si>
  <si>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</si>
  <si>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</si>
  <si>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</si>
  <si>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</si>
  <si>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</si>
  <si>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</si>
  <si>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</si>
  <si>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</si>
  <si>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</si>
  <si>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</si>
  <si>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</si>
  <si>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</si>
  <si>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</si>
  <si>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</si>
  <si>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</si>
  <si>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</si>
  <si>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</si>
  <si>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</si>
  <si>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</si>
  <si>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</si>
  <si>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</si>
  <si>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</si>
  <si>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</si>
  <si>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</si>
  <si>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</si>
  <si>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</si>
  <si>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</si>
  <si>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</si>
  <si>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</si>
  <si>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</si>
  <si>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</si>
  <si>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</si>
  <si>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</si>
  <si>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</si>
  <si>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</si>
  <si>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</si>
  <si>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</si>
  <si>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</si>
  <si>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</si>
  <si>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</si>
  <si>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</si>
  <si>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</si>
  <si>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</si>
  <si>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</si>
  <si>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</si>
  <si>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</si>
  <si>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</si>
  <si>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</si>
  <si>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</si>
  <si>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</si>
  <si>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</si>
  <si>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</si>
  <si>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</si>
  <si>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</si>
  <si>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</si>
  <si>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</si>
  <si>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</si>
  <si>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</si>
  <si>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</si>
  <si>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</si>
  <si>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</si>
  <si>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</si>
  <si>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</si>
  <si>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</si>
  <si>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</si>
  <si>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</si>
  <si>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</si>
  <si>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</si>
  <si>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</si>
  <si>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</si>
  <si>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</si>
  <si>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</si>
  <si>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</si>
  <si>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</si>
  <si>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</si>
  <si>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</si>
  <si>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</si>
  <si>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</si>
  <si>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</si>
  <si>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</si>
  <si>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</si>
  <si>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</si>
  <si>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</si>
  <si>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</si>
  <si>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</si>
  <si>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</si>
  <si>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</si>
  <si>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</si>
  <si>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</si>
  <si>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</si>
  <si>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</si>
  <si>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</si>
  <si>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</si>
  <si>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</si>
  <si>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</si>
  <si>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</si>
  <si>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</si>
  <si>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</si>
  <si>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</si>
  <si>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</si>
  <si>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</si>
  <si>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</si>
  <si>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</si>
  <si>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</si>
  <si>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</si>
  <si>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</si>
  <si>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</si>
  <si>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</si>
  <si>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</si>
  <si>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</si>
  <si>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</si>
  <si>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</si>
  <si>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</si>
  <si>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</si>
  <si>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</si>
  <si>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</si>
  <si>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</si>
  <si>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</si>
  <si>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</si>
  <si>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</si>
  <si>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</si>
  <si>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</si>
  <si>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</si>
  <si>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</si>
  <si>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</si>
  <si>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</si>
  <si>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</si>
  <si>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</si>
  <si>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</si>
  <si>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</si>
  <si>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</si>
  <si>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</si>
  <si>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</si>
  <si>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</si>
  <si>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</si>
  <si>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</si>
  <si>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</si>
  <si>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</si>
  <si>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</si>
  <si>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</si>
  <si>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</si>
  <si>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</si>
  <si>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</si>
  <si>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</si>
  <si>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</si>
  <si>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</si>
  <si>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</si>
  <si>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</si>
  <si>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</si>
  <si>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</si>
  <si>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</si>
  <si>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</si>
  <si>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</si>
  <si>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</si>
  <si>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</si>
  <si>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</si>
  <si>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</si>
  <si>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</si>
  <si>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</si>
  <si>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</si>
  <si>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</si>
  <si>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</si>
  <si>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</si>
  <si>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</si>
  <si>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</si>
  <si>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</si>
  <si>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</si>
  <si>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</si>
  <si>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</si>
  <si>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</si>
  <si>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</si>
  <si>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</si>
  <si>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</si>
  <si>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</si>
  <si>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</si>
  <si>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</si>
  <si>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</si>
  <si>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</si>
  <si>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</si>
  <si>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</si>
  <si>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</si>
  <si>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</si>
  <si>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</si>
  <si>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</si>
  <si>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</si>
  <si>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</si>
  <si>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</si>
  <si>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</si>
  <si>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</si>
  <si>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</si>
  <si>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</si>
  <si>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</si>
  <si>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</si>
  <si>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</si>
  <si>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</si>
  <si>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</si>
  <si>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</si>
  <si>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</si>
  <si>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</si>
  <si>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</si>
  <si>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</si>
  <si>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</si>
  <si>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</si>
  <si>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</si>
  <si>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</si>
  <si>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</si>
  <si>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</si>
  <si>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</si>
  <si>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</si>
  <si>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</si>
  <si>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</si>
  <si>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</si>
  <si>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</si>
  <si>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</si>
  <si>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</si>
  <si>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</si>
  <si>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</si>
  <si>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</si>
  <si>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</si>
  <si>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</si>
  <si>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</si>
  <si>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</si>
  <si>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</si>
  <si>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</si>
  <si>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</si>
  <si>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</si>
  <si>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</si>
  <si>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</si>
  <si>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</si>
  <si>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</si>
  <si>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</si>
  <si>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</si>
  <si>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</si>
  <si>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</si>
  <si>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</si>
  <si>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</si>
  <si>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</si>
  <si>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</si>
  <si>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</si>
  <si>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</si>
  <si>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</si>
  <si>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</si>
  <si>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</si>
  <si>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</si>
  <si>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</si>
  <si>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</si>
  <si>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</si>
  <si>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</si>
  <si>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</si>
  <si>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</si>
  <si>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</si>
  <si>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</si>
  <si>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</si>
  <si>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</si>
  <si>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</si>
  <si>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</si>
  <si>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</si>
  <si>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</si>
  <si>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</si>
  <si>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</si>
  <si>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</si>
  <si>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</si>
  <si>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</si>
  <si>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</si>
  <si>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</si>
  <si>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</si>
  <si>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</si>
  <si>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</si>
  <si>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</si>
  <si>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</si>
  <si>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</si>
  <si>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</si>
  <si>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</si>
  <si>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</si>
  <si>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</si>
  <si>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</si>
  <si>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</si>
  <si>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</si>
  <si>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</si>
  <si>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</si>
  <si>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</si>
  <si>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</si>
  <si>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</si>
  <si>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</si>
  <si>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</si>
  <si>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</si>
  <si>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</si>
  <si>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</si>
  <si>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</si>
  <si>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</si>
  <si>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</si>
  <si>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</si>
  <si>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</si>
  <si>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</si>
  <si>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</si>
  <si>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</si>
  <si>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</si>
  <si>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</si>
  <si>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</si>
  <si>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</si>
  <si>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</si>
  <si>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</si>
  <si>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</si>
  <si>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</si>
  <si>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</si>
  <si>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</si>
  <si>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</si>
  <si>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</si>
  <si>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</si>
  <si>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</si>
  <si>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</si>
  <si>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</si>
  <si>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</si>
  <si>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</si>
  <si>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</si>
  <si>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</si>
  <si>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</si>
  <si>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</si>
  <si>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</si>
  <si>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</si>
  <si>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</si>
  <si>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</si>
  <si>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</si>
  <si>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</si>
  <si>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</si>
  <si>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</si>
  <si>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</si>
  <si>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</si>
  <si>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</si>
  <si>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</si>
  <si>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</si>
  <si>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</si>
  <si>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</si>
  <si>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</si>
  <si>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</si>
  <si>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</si>
  <si>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</si>
  <si>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</si>
  <si>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</si>
  <si>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</si>
  <si>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</si>
  <si>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</si>
  <si>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</si>
  <si>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</si>
  <si>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</si>
  <si>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</si>
  <si>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</si>
  <si>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</si>
  <si>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</si>
  <si>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</si>
  <si>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</si>
  <si>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</si>
  <si>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</si>
  <si>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</si>
  <si>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</si>
  <si>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</si>
  <si>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</si>
  <si>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</si>
  <si>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</si>
  <si>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</si>
  <si>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</si>
  <si>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</si>
  <si>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</si>
  <si>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</si>
  <si>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</si>
  <si>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</si>
  <si>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</si>
  <si>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</si>
  <si>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</si>
  <si>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</si>
  <si>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</si>
  <si>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</si>
  <si>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</si>
  <si>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</si>
  <si>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</si>
  <si>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</si>
  <si>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</si>
  <si>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</si>
  <si>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</si>
  <si>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</si>
  <si>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</si>
  <si>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</si>
  <si>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</si>
  <si>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</si>
  <si>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</si>
  <si>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</si>
  <si>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</si>
  <si>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</si>
  <si>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</si>
  <si>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</si>
  <si>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</si>
  <si>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</si>
  <si>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</si>
  <si>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</si>
  <si>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</si>
  <si>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</si>
  <si>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</si>
  <si>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</si>
  <si>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</si>
  <si>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</si>
  <si>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</si>
  <si>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</si>
  <si>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</si>
  <si>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</si>
  <si>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</si>
  <si>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</si>
  <si>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</si>
  <si>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</si>
  <si>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</si>
  <si>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</si>
  <si>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</si>
  <si>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</si>
  <si>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</si>
  <si>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</si>
  <si>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</si>
  <si>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</si>
  <si>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</si>
  <si>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</si>
  <si>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</si>
  <si>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</si>
  <si>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</si>
  <si>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</si>
  <si>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</si>
  <si>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</si>
  <si>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</si>
  <si>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</si>
  <si>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</si>
  <si>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</si>
  <si>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</si>
  <si>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</si>
  <si>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</si>
  <si>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</si>
  <si>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</si>
  <si>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</si>
  <si>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</si>
  <si>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</si>
  <si>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</si>
  <si>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</si>
  <si>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</si>
  <si>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</si>
  <si>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</si>
  <si>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</si>
  <si>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</si>
  <si>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</si>
  <si>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</si>
  <si>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</si>
  <si>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</si>
  <si>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</si>
  <si>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</si>
  <si>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</si>
  <si>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</si>
  <si>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</si>
  <si>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</si>
  <si>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</si>
  <si>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</si>
  <si>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</si>
  <si>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</si>
  <si>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</si>
  <si>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</si>
  <si>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</si>
  <si>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</si>
  <si>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</si>
  <si>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</si>
  <si>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</si>
  <si>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</si>
  <si>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</si>
  <si>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</si>
  <si>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</si>
  <si>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</si>
  <si>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</si>
  <si>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</si>
  <si>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</si>
  <si>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</si>
  <si>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</si>
  <si>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</si>
  <si>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</si>
  <si>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</si>
  <si>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</si>
  <si>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</si>
  <si>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</si>
  <si>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</si>
  <si>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</si>
  <si>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</si>
  <si>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</si>
  <si>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</si>
  <si>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</si>
  <si>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</si>
  <si>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</si>
  <si>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</si>
  <si>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</si>
  <si>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</si>
  <si>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</si>
  <si>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</si>
  <si>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</si>
  <si>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</si>
  <si>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</si>
  <si>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</si>
  <si>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</si>
  <si>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</si>
  <si>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</si>
  <si>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</si>
  <si>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</si>
  <si>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</si>
  <si>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</si>
  <si>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</si>
  <si>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</si>
  <si>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</si>
  <si>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</si>
  <si>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</si>
  <si>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</si>
  <si>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</si>
  <si>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</si>
  <si>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</si>
  <si>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</si>
  <si>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</si>
  <si>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</si>
  <si>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</si>
  <si>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</si>
  <si>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</si>
  <si>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</si>
  <si>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</si>
  <si>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</si>
  <si>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</si>
  <si>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</si>
  <si>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</si>
  <si>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</si>
  <si>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</si>
  <si>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</si>
  <si>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</si>
  <si>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</si>
  <si>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</si>
  <si>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</si>
  <si>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</si>
  <si>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</si>
  <si>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</si>
  <si>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</si>
  <si>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</si>
  <si>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</si>
  <si>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</si>
  <si>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</si>
  <si>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</si>
  <si>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</si>
  <si>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</si>
  <si>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</si>
  <si>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</si>
  <si>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</si>
  <si>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</si>
  <si>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</si>
  <si>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</si>
  <si>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</si>
  <si>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</si>
  <si>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</si>
  <si>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</si>
  <si>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</si>
  <si>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</si>
  <si>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</si>
  <si>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</si>
  <si>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</si>
  <si>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</si>
  <si>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</si>
  <si>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</si>
  <si>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</si>
  <si>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</si>
  <si>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</si>
  <si>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</si>
  <si>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</si>
  <si>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</si>
  <si>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</si>
  <si>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</si>
  <si>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</si>
  <si>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</si>
  <si>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</si>
  <si>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</si>
  <si>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</si>
  <si>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</si>
  <si>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</si>
  <si>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</si>
  <si>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</si>
  <si>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</si>
  <si>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</si>
  <si>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</si>
  <si>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</si>
  <si>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</si>
  <si>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</si>
  <si>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</si>
  <si>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</si>
  <si>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</si>
  <si>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</si>
  <si>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</si>
  <si>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</si>
  <si>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</si>
  <si>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</si>
  <si>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</si>
  <si>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</si>
  <si>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</si>
  <si>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</si>
  <si>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</si>
  <si>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</si>
  <si>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</si>
  <si>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</si>
  <si>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</si>
  <si>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</si>
  <si>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</si>
  <si>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</si>
  <si>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</si>
  <si>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</si>
  <si>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</si>
  <si>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</si>
  <si>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</si>
  <si>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</si>
  <si>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</si>
  <si>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</si>
  <si>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</si>
  <si>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</si>
  <si>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</si>
  <si>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</si>
  <si>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</si>
  <si>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</si>
  <si>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</si>
  <si>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</si>
  <si>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</si>
  <si>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</si>
  <si>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</si>
  <si>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</si>
  <si>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</si>
  <si>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</si>
  <si>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</si>
  <si>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</si>
  <si>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</si>
  <si>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</si>
  <si>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</si>
  <si>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</si>
  <si>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</si>
  <si>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</si>
  <si>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</si>
  <si>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</si>
  <si>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</si>
  <si>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</si>
  <si>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</si>
  <si>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</si>
  <si>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</si>
  <si>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</si>
  <si>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</si>
  <si>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</si>
  <si>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</si>
  <si>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</si>
  <si>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</si>
  <si>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</si>
  <si>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</si>
  <si>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</si>
  <si>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</si>
  <si>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</si>
  <si>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</si>
  <si>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</si>
  <si>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</si>
  <si>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</si>
  <si>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</si>
  <si>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</si>
  <si>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</si>
  <si>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</si>
  <si>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</si>
  <si>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</si>
  <si>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</si>
  <si>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</si>
  <si>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</si>
  <si>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</si>
  <si>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</si>
  <si>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</si>
  <si>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</si>
  <si>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</si>
  <si>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</si>
  <si>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</si>
  <si>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</si>
  <si>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</si>
  <si>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</si>
  <si>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</si>
  <si>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</si>
  <si>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</si>
  <si>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</si>
  <si>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</si>
  <si>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</si>
  <si>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</si>
  <si>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</si>
  <si>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</si>
  <si>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</si>
  <si>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</si>
  <si>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</si>
  <si>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</si>
  <si>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</si>
  <si>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</si>
  <si>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</si>
  <si>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</si>
  <si>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</si>
  <si>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</si>
  <si>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</si>
  <si>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</si>
  <si>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</si>
  <si>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</si>
  <si>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</si>
  <si>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</si>
  <si>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</si>
  <si>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</si>
  <si>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</si>
  <si>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</si>
  <si>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</si>
  <si>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</si>
  <si>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</si>
  <si>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</si>
  <si>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</si>
  <si>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</si>
  <si>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</si>
  <si>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</si>
  <si>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</si>
  <si>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</si>
  <si>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</si>
  <si>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</si>
  <si>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</si>
  <si>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</si>
  <si>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</si>
  <si>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</si>
  <si>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</si>
  <si>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</si>
  <si>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</si>
  <si>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</si>
  <si>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</si>
  <si>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</si>
  <si>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</si>
  <si>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</si>
  <si>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</si>
  <si>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</si>
  <si>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</si>
  <si>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</si>
  <si>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</si>
  <si>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</si>
  <si>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</si>
  <si>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</si>
  <si>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</si>
  <si>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</si>
  <si>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</si>
  <si>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</si>
  <si>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</si>
  <si>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</si>
  <si>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</si>
  <si>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</si>
  <si>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</si>
  <si>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</si>
  <si>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</si>
  <si>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</si>
  <si>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</si>
  <si>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</si>
  <si>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</si>
  <si>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</si>
  <si>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</si>
  <si>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</si>
  <si>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</si>
  <si>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</si>
  <si>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</si>
  <si>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</si>
  <si>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</si>
  <si>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</si>
  <si>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</si>
  <si>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</si>
  <si>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</si>
  <si>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</si>
  <si>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</si>
  <si>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</si>
  <si>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</si>
  <si>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</si>
  <si>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</si>
  <si>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</si>
  <si>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</si>
  <si>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</si>
  <si>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</si>
  <si>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</si>
  <si>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</si>
  <si>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</si>
  <si>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</si>
  <si>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</si>
  <si>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</si>
  <si>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</si>
  <si>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</si>
  <si>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</si>
  <si>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</si>
  <si>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</si>
  <si>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</si>
  <si>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</si>
  <si>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</si>
  <si>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</si>
  <si>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</si>
  <si>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</si>
  <si>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</si>
  <si>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</si>
  <si>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</si>
  <si>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</si>
  <si>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</si>
  <si>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</si>
  <si>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</si>
  <si>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</si>
  <si>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</si>
  <si>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</si>
  <si>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</si>
  <si>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</si>
  <si>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</si>
  <si>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</si>
  <si>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</si>
  <si>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</si>
  <si>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</si>
  <si>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</si>
  <si>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</si>
  <si>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</si>
  <si>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</si>
  <si>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</si>
  <si>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</si>
  <si>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</si>
  <si>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</si>
  <si>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</si>
  <si>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</si>
  <si>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</si>
  <si>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</si>
  <si>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</si>
  <si>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</si>
  <si>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</si>
  <si>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</si>
  <si>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</si>
  <si>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</si>
  <si>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</si>
  <si>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</si>
  <si>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</si>
  <si>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</si>
  <si>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</si>
  <si>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</si>
  <si>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</si>
  <si>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</si>
  <si>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</si>
  <si>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</si>
  <si>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</si>
  <si>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</si>
  <si>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</si>
  <si>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</si>
  <si>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</si>
  <si>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</si>
  <si>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</si>
  <si>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</si>
  <si>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</si>
  <si>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</si>
  <si>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</si>
  <si>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</si>
  <si>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</si>
  <si>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</si>
  <si>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</si>
  <si>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</si>
  <si>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</si>
  <si>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</si>
  <si>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</si>
  <si>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</si>
  <si>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</si>
  <si>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</si>
  <si>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</si>
  <si>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</si>
  <si>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</si>
  <si>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</si>
  <si>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</si>
  <si>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</si>
  <si>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</si>
  <si>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</si>
  <si>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</si>
  <si>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</si>
  <si>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</si>
  <si>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</si>
  <si>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</si>
  <si>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</si>
  <si>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</si>
  <si>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</si>
  <si>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</si>
  <si>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</si>
  <si>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</si>
  <si>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</si>
  <si>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</si>
  <si>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</si>
  <si>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</si>
  <si>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</si>
  <si>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</si>
  <si>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</si>
  <si>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</si>
  <si>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</si>
  <si>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</si>
  <si>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</si>
  <si>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</si>
  <si>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</si>
  <si>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</si>
  <si>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</si>
  <si>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</si>
  <si>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</si>
  <si>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</si>
  <si>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</si>
  <si>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</si>
  <si>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</si>
  <si>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</si>
  <si>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</si>
  <si>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</si>
  <si>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</si>
  <si>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</si>
  <si>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</si>
  <si>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</si>
  <si>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</si>
  <si>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</si>
  <si>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</si>
  <si>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</si>
  <si>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</si>
  <si>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</si>
  <si>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</si>
  <si>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</si>
  <si>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</si>
  <si>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</si>
  <si>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</si>
  <si>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</si>
  <si>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</si>
  <si>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</si>
  <si>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</si>
  <si>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</si>
  <si>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</si>
  <si>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</si>
  <si>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</si>
  <si>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</si>
  <si>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</si>
  <si>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</si>
  <si>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</si>
  <si>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</si>
  <si>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</si>
  <si>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</si>
  <si>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</si>
  <si>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</si>
  <si>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</si>
  <si>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</si>
  <si>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</si>
  <si>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</si>
  <si>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</si>
  <si>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</si>
  <si>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</si>
  <si>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</si>
  <si>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</si>
  <si>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</si>
  <si>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</si>
  <si>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</si>
  <si>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</si>
  <si>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</si>
  <si>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</si>
  <si>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</si>
  <si>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</si>
  <si>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</si>
  <si>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</si>
  <si>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</si>
  <si>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</si>
  <si>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</si>
  <si>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</si>
  <si>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</si>
  <si>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</si>
  <si>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</si>
  <si>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</si>
  <si>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</si>
  <si>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</si>
  <si>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</si>
  <si>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</si>
  <si>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</si>
  <si>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</si>
  <si>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</si>
  <si>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</si>
  <si>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</si>
  <si>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</si>
  <si>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</si>
  <si>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</si>
  <si>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</si>
  <si>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</si>
  <si>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</si>
  <si>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</si>
  <si>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</si>
  <si>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</si>
  <si>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</si>
  <si>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</si>
  <si>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</si>
  <si>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</si>
  <si>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</si>
  <si>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</si>
  <si>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</si>
  <si>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</si>
  <si>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</si>
  <si>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</si>
  <si>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</si>
  <si>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</si>
  <si>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</si>
  <si>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</si>
  <si>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</si>
  <si>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</si>
  <si>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</si>
  <si>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</si>
  <si>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</si>
  <si>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</si>
  <si>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</si>
  <si>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</si>
  <si>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</si>
  <si>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</si>
  <si>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</si>
  <si>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</si>
  <si>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</si>
  <si>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</si>
  <si>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</si>
  <si>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</si>
  <si>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</si>
  <si>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</si>
  <si>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</si>
  <si>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</si>
  <si>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</si>
  <si>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</si>
  <si>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</si>
  <si>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</si>
  <si>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</si>
  <si>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</si>
  <si>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</si>
  <si>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</si>
  <si>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</si>
  <si>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</si>
  <si>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</si>
  <si>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</si>
  <si>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</si>
  <si>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</si>
  <si>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</si>
  <si>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</si>
  <si>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</si>
  <si>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</si>
  <si>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</si>
  <si>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</si>
  <si>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</si>
  <si>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</si>
  <si>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</si>
  <si>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</si>
  <si>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</si>
  <si>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</si>
  <si>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</si>
  <si>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</si>
  <si>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</si>
  <si>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</si>
  <si>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</si>
  <si>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</si>
  <si>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</si>
  <si>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</si>
  <si>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</si>
  <si>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</si>
  <si>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</si>
  <si>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</si>
  <si>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</si>
  <si>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</si>
  <si>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</si>
  <si>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</si>
  <si>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</si>
  <si>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</si>
  <si>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</si>
  <si>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</si>
  <si>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</si>
  <si>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</si>
  <si>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</si>
  <si>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</si>
  <si>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</si>
  <si>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</si>
  <si>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</si>
  <si>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</si>
  <si>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</si>
  <si>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</si>
  <si>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</si>
  <si>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</si>
  <si>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</si>
  <si>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</si>
  <si>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</si>
  <si>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</si>
  <si>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</si>
  <si>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</si>
  <si>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</si>
  <si>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</si>
  <si>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</si>
  <si>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</si>
  <si>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</si>
  <si>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</si>
  <si>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</si>
  <si>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</si>
  <si>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</si>
  <si>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</si>
  <si>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</si>
  <si>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</si>
  <si>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</si>
  <si>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</si>
  <si>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</si>
  <si>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</si>
  <si>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</si>
  <si>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</si>
  <si>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</si>
  <si>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</si>
  <si>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</si>
  <si>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</si>
  <si>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</si>
  <si>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</si>
  <si>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</si>
  <si>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</si>
  <si>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</si>
  <si>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</si>
  <si>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</si>
  <si>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</si>
  <si>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</si>
  <si>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</si>
  <si>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</si>
  <si>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</si>
  <si>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</si>
  <si>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</si>
  <si>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</si>
  <si>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</si>
  <si>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</si>
  <si>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</si>
  <si>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</si>
  <si>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</si>
  <si>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</si>
  <si>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</si>
  <si>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</si>
  <si>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</si>
  <si>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</si>
  <si>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</si>
  <si>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</si>
  <si>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</si>
  <si>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</si>
  <si>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</si>
  <si>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</si>
  <si>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</si>
  <si>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</si>
  <si>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</si>
  <si>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</si>
  <si>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</si>
  <si>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</si>
  <si>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</si>
  <si>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</si>
  <si>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</si>
  <si>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</si>
  <si>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</si>
  <si>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</si>
  <si>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</si>
  <si>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</si>
  <si>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</si>
  <si>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</si>
  <si>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</si>
  <si>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</si>
  <si>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</si>
  <si>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</si>
  <si>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</si>
  <si>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</si>
  <si>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</si>
  <si>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</si>
  <si>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</si>
  <si>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</si>
  <si>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</si>
  <si>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</si>
  <si>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</si>
  <si>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</si>
  <si>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</si>
  <si>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</si>
  <si>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</si>
  <si>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</si>
  <si>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</si>
  <si>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</si>
  <si>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</si>
  <si>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</si>
  <si>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</si>
  <si>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</si>
  <si>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</si>
  <si>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</si>
  <si>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</si>
  <si>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</si>
  <si>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</si>
  <si>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</si>
  <si>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</si>
  <si>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</si>
  <si>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</si>
  <si>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</si>
  <si>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</si>
  <si>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</si>
  <si>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</si>
  <si>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</si>
  <si>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</si>
  <si>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</si>
  <si>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</si>
  <si>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</si>
  <si>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</si>
  <si>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</si>
  <si>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</si>
  <si>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</si>
  <si>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</si>
  <si>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</si>
  <si>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</si>
  <si>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</si>
  <si>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</si>
  <si>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</si>
  <si>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</si>
  <si>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</si>
  <si>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</si>
  <si>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</si>
  <si>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</si>
  <si>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</si>
  <si>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</si>
  <si>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</si>
  <si>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</si>
  <si>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</si>
  <si>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</si>
  <si>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</si>
  <si>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</si>
  <si>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</si>
  <si>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</si>
  <si>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</si>
  <si>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</si>
  <si>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</si>
  <si>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</si>
  <si>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</si>
  <si>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</si>
  <si>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</si>
  <si>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</si>
  <si>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</si>
  <si>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</si>
  <si>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</si>
  <si>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</si>
  <si>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</si>
  <si>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</si>
  <si>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</si>
  <si>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</si>
  <si>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</si>
  <si>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</si>
  <si>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</si>
  <si>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</si>
  <si>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</si>
  <si>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</si>
  <si>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</si>
  <si>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</si>
  <si>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</si>
  <si>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</si>
  <si>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</si>
  <si>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</si>
  <si>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</si>
  <si>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</si>
  <si>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</si>
  <si>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</si>
  <si>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</si>
  <si>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</si>
  <si>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</si>
  <si>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</si>
  <si>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</si>
  <si>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</si>
  <si>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</si>
  <si>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</si>
  <si>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</si>
  <si>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</si>
  <si>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</si>
  <si>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</si>
  <si>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</si>
  <si>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</si>
  <si>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</si>
  <si>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</si>
  <si>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</si>
  <si>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</si>
  <si>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</si>
  <si>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</si>
  <si>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</si>
  <si>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</si>
  <si>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</si>
  <si>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</si>
  <si>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</si>
  <si>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</si>
  <si>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</si>
  <si>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</si>
  <si>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</si>
  <si>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</si>
  <si>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</si>
  <si>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</si>
  <si>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</si>
  <si>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</si>
  <si>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</si>
  <si>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</si>
  <si>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</si>
  <si>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</si>
  <si>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</si>
  <si>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</si>
  <si>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</si>
  <si>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</si>
  <si>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</si>
  <si>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</si>
  <si>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</si>
  <si>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</si>
  <si>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</si>
  <si>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</si>
  <si>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</si>
  <si>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</si>
  <si>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</si>
  <si>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</si>
  <si>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</si>
  <si>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</si>
  <si>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</si>
  <si>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</si>
  <si>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</si>
  <si>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</si>
  <si>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</si>
  <si>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</si>
  <si>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</si>
  <si>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</si>
  <si>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</si>
  <si>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</si>
  <si>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</si>
  <si>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</si>
  <si>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</si>
  <si>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</si>
  <si>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</si>
  <si>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</si>
  <si>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</si>
  <si>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</si>
  <si>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</si>
  <si>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</si>
  <si>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</si>
  <si>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</si>
  <si>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</si>
  <si>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</si>
  <si>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</si>
  <si>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</si>
  <si>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</si>
  <si>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</si>
  <si>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</si>
  <si>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</si>
  <si>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</si>
  <si>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</si>
  <si>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</si>
  <si>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</si>
  <si>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</si>
  <si>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</si>
  <si>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</si>
  <si>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</si>
  <si>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</si>
  <si>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</si>
  <si>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</si>
  <si>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</si>
  <si>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</si>
  <si>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</si>
  <si>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</si>
  <si>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</si>
  <si>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</si>
  <si>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</si>
  <si>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</si>
  <si>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</si>
  <si>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</si>
  <si>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</si>
  <si>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</si>
  <si>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</si>
  <si>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</si>
  <si>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</si>
  <si>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</si>
  <si>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</si>
  <si>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</si>
  <si>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</si>
  <si>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</si>
  <si>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</si>
  <si>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</si>
  <si>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</si>
  <si>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</si>
  <si>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</si>
  <si>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</si>
  <si>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</si>
  <si>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</si>
  <si>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</si>
  <si>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</si>
  <si>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</si>
  <si>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</si>
  <si>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</si>
  <si>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</si>
  <si>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</si>
  <si>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</si>
  <si>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</si>
  <si>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</si>
  <si>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</si>
  <si>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</si>
  <si>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</si>
  <si>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</si>
  <si>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</si>
  <si>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</si>
  <si>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</si>
  <si>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</si>
  <si>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</si>
  <si>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</si>
  <si>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</si>
  <si>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</si>
  <si>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</si>
  <si>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</si>
  <si>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</si>
  <si>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</si>
  <si>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</si>
  <si>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</si>
  <si>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</si>
  <si>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</si>
  <si>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</si>
  <si>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</si>
  <si>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</si>
  <si>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</si>
  <si>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</si>
  <si>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</si>
  <si>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</si>
  <si>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</si>
  <si>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</si>
  <si>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</si>
  <si>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</si>
  <si>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</si>
  <si>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</si>
  <si>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</si>
  <si>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</si>
  <si>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</si>
  <si>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</si>
  <si>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</si>
  <si>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</si>
  <si>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</si>
  <si>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</si>
  <si>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</si>
  <si>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</si>
  <si>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</si>
  <si>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</si>
  <si>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</si>
  <si>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</si>
  <si>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</si>
  <si>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</si>
  <si>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</si>
  <si>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</si>
  <si>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</si>
  <si>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</si>
  <si>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</si>
  <si>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</si>
  <si>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</si>
  <si>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</si>
  <si>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</si>
  <si>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</si>
  <si>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</si>
  <si>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</si>
  <si>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</si>
  <si>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</si>
  <si>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</si>
  <si>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</si>
  <si>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</si>
  <si>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</si>
  <si>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</si>
  <si>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</si>
  <si>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</si>
  <si>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</si>
  <si>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</si>
  <si>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</si>
  <si>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</si>
  <si>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</si>
  <si>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</si>
  <si>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</si>
  <si>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</si>
  <si>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</si>
  <si>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</si>
  <si>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</si>
  <si>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</si>
  <si>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</si>
  <si>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</si>
  <si>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</si>
  <si>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</si>
  <si>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</si>
  <si>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</si>
  <si>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</si>
  <si>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</si>
  <si>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</si>
  <si>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</si>
  <si>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</si>
  <si>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</si>
  <si>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</si>
  <si>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</si>
  <si>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</si>
  <si>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</si>
  <si>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</si>
  <si>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</si>
  <si>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</si>
  <si>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</si>
  <si>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</si>
  <si>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</si>
  <si>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</si>
  <si>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</si>
  <si>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</si>
  <si>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</si>
  <si>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</si>
  <si>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</si>
  <si>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</si>
  <si>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</si>
  <si>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</si>
  <si>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</si>
  <si>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</si>
  <si>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</si>
  <si>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</si>
  <si>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</si>
  <si>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</si>
  <si>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</si>
  <si>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</si>
  <si>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</si>
  <si>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</si>
  <si>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</si>
  <si>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</si>
  <si>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</si>
  <si>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</si>
  <si>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</si>
  <si>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</si>
  <si>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</si>
  <si>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</si>
  <si>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</si>
  <si>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</si>
  <si>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</si>
  <si>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</si>
  <si>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</si>
  <si>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</si>
  <si>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</si>
  <si>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</si>
  <si>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</si>
  <si>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</si>
  <si>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</si>
  <si>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</si>
  <si>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</si>
  <si>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</si>
  <si>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</si>
  <si>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</si>
  <si>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</si>
  <si>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</si>
  <si>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</si>
  <si>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</si>
  <si>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</si>
  <si>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</si>
  <si>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</si>
  <si>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</si>
  <si>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</si>
  <si>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</si>
  <si>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</si>
  <si>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</si>
  <si>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</si>
  <si>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</si>
  <si>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</si>
  <si>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</si>
  <si>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</si>
  <si>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</si>
  <si>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</si>
  <si>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</si>
  <si>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</si>
  <si>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</si>
  <si>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</si>
  <si>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</si>
  <si>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</si>
  <si>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</si>
  <si>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</si>
  <si>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</si>
  <si>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</si>
  <si>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</si>
  <si>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</si>
  <si>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</si>
  <si>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</si>
  <si>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</si>
  <si>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</si>
  <si>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</si>
  <si>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</si>
  <si>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</si>
  <si>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</si>
  <si>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</si>
  <si>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</si>
  <si>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</si>
  <si>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</si>
  <si>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</si>
  <si>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</si>
  <si>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</si>
  <si>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</si>
  <si>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</si>
  <si>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</si>
  <si>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</si>
  <si>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</si>
  <si>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</si>
  <si>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</si>
  <si>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</si>
  <si>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</si>
  <si>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</si>
  <si>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</si>
  <si>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</si>
  <si>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</si>
  <si>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</si>
  <si>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</si>
  <si>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</si>
  <si>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</si>
  <si>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</si>
  <si>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</si>
  <si>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</si>
  <si>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</si>
  <si>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</si>
  <si>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</si>
  <si>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</si>
  <si>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</si>
  <si>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</si>
  <si>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</si>
  <si>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</si>
  <si>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</si>
  <si>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</si>
  <si>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</si>
  <si>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</si>
  <si>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</si>
  <si>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</si>
  <si>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</si>
  <si>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</si>
  <si>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</si>
  <si>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</si>
  <si>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</si>
  <si>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</si>
  <si>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</si>
  <si>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</si>
  <si>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</si>
  <si>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</si>
  <si>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</si>
  <si>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</si>
  <si>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</si>
  <si>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</si>
  <si>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</si>
  <si>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</si>
  <si>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</si>
  <si>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</si>
  <si>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</si>
  <si>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</si>
  <si>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</si>
  <si>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</si>
  <si>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</si>
  <si>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</si>
  <si>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</si>
  <si>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</si>
  <si>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</si>
  <si>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</si>
  <si>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</si>
  <si>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</si>
  <si>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</si>
  <si>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</si>
  <si>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</si>
  <si>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</si>
  <si>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</si>
  <si>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</si>
  <si>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</si>
  <si>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</si>
  <si>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</si>
  <si>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</si>
  <si>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</si>
  <si>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</si>
  <si>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</si>
  <si>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</si>
  <si>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</si>
  <si>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</si>
  <si>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</si>
  <si>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</si>
  <si>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</si>
  <si>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</si>
  <si>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</si>
  <si>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</si>
  <si>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</si>
  <si>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</si>
  <si>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</si>
  <si>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</si>
  <si>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</si>
  <si>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</si>
  <si>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</si>
  <si>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</si>
  <si>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</si>
  <si>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</si>
  <si>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</si>
  <si>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</si>
  <si>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</si>
  <si>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</si>
  <si>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</si>
  <si>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</si>
  <si>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</si>
  <si>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</si>
  <si>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</si>
  <si>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</si>
  <si>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</si>
  <si>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</si>
  <si>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</si>
  <si>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</si>
  <si>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</si>
  <si>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</si>
  <si>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</si>
  <si>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</si>
  <si>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</si>
  <si>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</si>
  <si>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</si>
  <si>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</si>
  <si>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</si>
  <si>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</si>
  <si>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</si>
  <si>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</si>
  <si>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</si>
  <si>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</si>
  <si>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</si>
  <si>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</si>
  <si>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</si>
  <si>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</si>
  <si>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</si>
  <si>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</si>
  <si>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</si>
  <si>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</si>
  <si>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</si>
  <si>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</si>
  <si>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</si>
  <si>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</si>
  <si>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</si>
  <si>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</si>
  <si>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</si>
  <si>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</si>
  <si>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</si>
  <si>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</si>
  <si>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</si>
  <si>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</si>
  <si>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</si>
  <si>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</si>
  <si>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</si>
  <si>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</si>
  <si>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</si>
  <si>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</si>
  <si>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</si>
  <si>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</si>
  <si>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</si>
  <si>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</si>
  <si>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</si>
  <si>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</si>
  <si>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</si>
  <si>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</si>
  <si>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</si>
  <si>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</si>
  <si>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</si>
  <si>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</si>
  <si>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</si>
  <si>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</si>
  <si>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</si>
  <si>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</si>
  <si>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</si>
  <si>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</si>
  <si>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</si>
  <si>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</si>
  <si>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</si>
  <si>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</si>
  <si>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</si>
  <si>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</si>
  <si>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</si>
  <si>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</si>
  <si>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</si>
  <si>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</si>
  <si>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</si>
  <si>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</si>
  <si>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</si>
  <si>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</si>
  <si>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</si>
  <si>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</si>
  <si>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</si>
  <si>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</si>
  <si>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</si>
  <si>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</si>
  <si>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</si>
  <si>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</si>
  <si>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</si>
  <si>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</si>
  <si>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</si>
  <si>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</si>
  <si>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</si>
  <si>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</si>
  <si>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</si>
  <si>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</si>
  <si>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</si>
  <si>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</si>
  <si>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</si>
  <si>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</si>
  <si>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</si>
  <si>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</si>
  <si>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</si>
  <si>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</si>
  <si>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</si>
  <si>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</si>
  <si>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</si>
  <si>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</si>
  <si>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</si>
  <si>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</si>
  <si>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</si>
  <si>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</si>
  <si>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</si>
  <si>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</si>
  <si>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</si>
  <si>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</si>
  <si>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</si>
  <si>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</si>
  <si>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</si>
  <si>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</si>
  <si>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</si>
  <si>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</si>
  <si>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</si>
  <si>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</si>
  <si>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</si>
  <si>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</si>
  <si>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</si>
  <si>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</si>
  <si>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</si>
  <si>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</si>
  <si>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</si>
  <si>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</si>
  <si>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</si>
  <si>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</si>
  <si>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</si>
  <si>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</si>
  <si>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</si>
  <si>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</si>
  <si>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</si>
  <si>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</si>
  <si>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</si>
  <si>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</si>
  <si>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</si>
  <si>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</si>
  <si>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</si>
  <si>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</si>
  <si>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</si>
  <si>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</si>
  <si>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</si>
  <si>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</si>
  <si>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</si>
  <si>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</si>
  <si>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</si>
  <si>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</si>
  <si>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</si>
  <si>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</si>
  <si>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</si>
  <si>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</si>
  <si>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</si>
  <si>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</si>
  <si>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</si>
  <si>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</si>
  <si>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</si>
  <si>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</si>
  <si>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</si>
  <si>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</si>
  <si>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</si>
  <si>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</si>
  <si>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</si>
  <si>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</si>
  <si>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</si>
  <si>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</si>
  <si>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</si>
  <si>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</si>
  <si>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</si>
  <si>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</si>
  <si>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</si>
  <si>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</si>
  <si>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</si>
  <si>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</si>
  <si>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</si>
  <si>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</si>
  <si>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</si>
  <si>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</si>
  <si>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</si>
  <si>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</si>
  <si>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</si>
  <si>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</si>
  <si>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</si>
  <si>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</si>
  <si>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</si>
  <si>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</si>
  <si>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</si>
  <si>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</si>
  <si>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</si>
  <si>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</si>
  <si>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</si>
  <si>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</si>
  <si>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</si>
  <si>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</si>
  <si>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</si>
  <si>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</si>
  <si>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</si>
  <si>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</si>
  <si>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</si>
  <si>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</si>
  <si>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</si>
  <si>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</si>
  <si>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</si>
  <si>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</si>
  <si>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</si>
  <si>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</si>
  <si>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</si>
  <si>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</si>
  <si>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</si>
  <si>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</si>
  <si>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</si>
  <si>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</si>
  <si>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</si>
  <si>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</si>
  <si>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</si>
  <si>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</si>
  <si>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</si>
  <si>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</si>
  <si>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</si>
  <si>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</si>
  <si>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</si>
  <si>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</si>
  <si>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</si>
  <si>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</si>
  <si>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</si>
  <si>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</si>
  <si>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</si>
  <si>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</si>
  <si>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</si>
  <si>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</si>
  <si>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</si>
  <si>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</si>
  <si>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</si>
  <si>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</si>
  <si>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</si>
  <si>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</si>
  <si>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</si>
  <si>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</si>
  <si>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</si>
  <si>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</si>
  <si>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</si>
  <si>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</si>
  <si>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</si>
  <si>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</si>
  <si>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</si>
  <si>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</si>
  <si>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</si>
  <si>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</si>
  <si>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</si>
  <si>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</si>
  <si>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</si>
  <si>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</si>
  <si>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</si>
  <si>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</si>
  <si>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</si>
  <si>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</si>
  <si>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</si>
  <si>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</si>
  <si>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</si>
  <si>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</si>
  <si>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</si>
  <si>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</si>
  <si>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</si>
  <si>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</si>
  <si>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</si>
  <si>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</si>
  <si>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</si>
  <si>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</si>
  <si>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</si>
  <si>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</si>
  <si>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</si>
  <si>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</si>
  <si>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</si>
  <si>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</si>
  <si>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</si>
  <si>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</si>
  <si>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</si>
  <si>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</si>
  <si>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</si>
  <si>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</si>
  <si>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</si>
  <si>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</si>
  <si>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</si>
  <si>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</si>
  <si>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</si>
  <si>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</si>
  <si>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</si>
  <si>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</si>
  <si>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</si>
  <si>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</si>
  <si>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</si>
  <si>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</si>
  <si>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</si>
  <si>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</si>
  <si>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</si>
  <si>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</si>
  <si>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</si>
  <si>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</si>
  <si>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</si>
  <si>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</si>
  <si>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</si>
  <si>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</si>
  <si>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</si>
  <si>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</si>
  <si>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</si>
  <si>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</si>
  <si>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</si>
  <si>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</si>
  <si>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</si>
  <si>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</si>
  <si>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</si>
  <si>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</si>
  <si>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</si>
  <si>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</si>
  <si>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</si>
  <si>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</si>
  <si>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</si>
  <si>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</si>
  <si>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</si>
  <si>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</si>
  <si>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</si>
  <si>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</si>
  <si>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</si>
  <si>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</si>
  <si>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</si>
  <si>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</si>
  <si>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</si>
  <si>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</si>
  <si>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</si>
  <si>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</si>
  <si>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</si>
  <si>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</si>
  <si>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</si>
  <si>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</si>
  <si>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</si>
  <si>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</si>
  <si>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</si>
  <si>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</si>
  <si>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</si>
  <si>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</si>
  <si>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</si>
  <si>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</si>
  <si>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</si>
  <si>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</si>
  <si>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</si>
  <si>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</si>
  <si>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</si>
  <si>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</si>
  <si>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</si>
  <si>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</si>
  <si>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</si>
  <si>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</si>
  <si>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</si>
  <si>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</si>
  <si>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</si>
  <si>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</si>
  <si>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</si>
  <si>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</si>
  <si>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</si>
  <si>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</si>
  <si>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</si>
  <si>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</si>
  <si>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</si>
  <si>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</si>
  <si>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</si>
  <si>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</si>
  <si>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</si>
  <si>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</si>
  <si>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</si>
  <si>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</si>
  <si>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</si>
  <si>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</si>
  <si>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</si>
  <si>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</si>
  <si>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</si>
  <si>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</si>
  <si>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</si>
  <si>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</si>
  <si>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</si>
  <si>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</si>
  <si>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</si>
  <si>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</si>
  <si>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</si>
  <si>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</si>
  <si>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</si>
  <si>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</si>
  <si>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</si>
  <si>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</si>
  <si>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</si>
  <si>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</si>
  <si>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</si>
  <si>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</si>
  <si>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</si>
  <si>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</si>
  <si>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</si>
  <si>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</si>
  <si>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</si>
  <si>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</si>
  <si>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</si>
  <si>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</si>
  <si>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</si>
  <si>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</si>
  <si>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</si>
  <si>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</si>
  <si>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</si>
  <si>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</si>
  <si>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</si>
  <si>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</si>
  <si>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</si>
  <si>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</si>
  <si>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</si>
  <si>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</si>
  <si>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</si>
  <si>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</si>
  <si>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</si>
  <si>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</si>
  <si>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</si>
  <si>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</si>
  <si>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</si>
  <si>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</si>
  <si>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</si>
  <si>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</si>
  <si>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</si>
  <si>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</si>
  <si>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</si>
  <si>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</si>
  <si>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</si>
  <si>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</si>
  <si>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</si>
  <si>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</si>
  <si>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</si>
  <si>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</si>
  <si>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</si>
  <si>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</si>
  <si>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</si>
  <si>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</si>
  <si>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</si>
  <si>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</si>
  <si>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</si>
  <si>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</si>
  <si>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</si>
  <si>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</si>
  <si>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</si>
  <si>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</si>
  <si>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</si>
  <si>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</si>
  <si>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</si>
  <si>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</si>
  <si>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</si>
  <si>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</si>
  <si>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</si>
  <si>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</si>
  <si>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</si>
  <si>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</si>
  <si>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</si>
  <si>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</si>
  <si>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</si>
  <si>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</si>
  <si>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</si>
  <si>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</si>
  <si>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</si>
  <si>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</si>
  <si>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</si>
  <si>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</si>
  <si>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</si>
  <si>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</si>
  <si>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</si>
  <si>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</si>
  <si>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</si>
  <si>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</si>
  <si>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</si>
  <si>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</si>
  <si>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</si>
  <si>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</si>
  <si>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</si>
  <si>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</si>
  <si>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</si>
  <si>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</si>
  <si>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</si>
  <si>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</si>
  <si>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</si>
  <si>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</si>
  <si>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</si>
  <si>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</si>
  <si>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</si>
  <si>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</si>
  <si>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</si>
  <si>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</si>
  <si>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</si>
  <si>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</si>
  <si>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</si>
  <si>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</si>
  <si>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</si>
  <si>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</si>
  <si>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</si>
  <si>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</si>
  <si>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</si>
  <si>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</si>
  <si>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</si>
  <si>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</si>
  <si>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</si>
  <si>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</si>
  <si>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</si>
  <si>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</si>
  <si>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</si>
  <si>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</si>
  <si>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</si>
  <si>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</si>
  <si>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</si>
  <si>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</si>
  <si>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</si>
  <si>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</si>
  <si>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</si>
  <si>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</si>
  <si>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</si>
  <si>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</si>
  <si>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</si>
  <si>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</si>
  <si>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</si>
  <si>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</si>
  <si>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</si>
  <si>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</si>
  <si>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</si>
  <si>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</si>
  <si>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</si>
  <si>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</si>
  <si>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</si>
  <si>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</si>
  <si>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</si>
  <si>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</si>
  <si>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</si>
  <si>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</si>
  <si>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</si>
  <si>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</si>
  <si>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</si>
  <si>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</si>
  <si>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</si>
  <si>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</si>
  <si>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</si>
  <si>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</si>
  <si>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</si>
  <si>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</si>
  <si>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</si>
  <si>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</si>
  <si>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</si>
  <si>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</si>
  <si>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</si>
  <si>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</si>
  <si>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</si>
  <si>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</si>
  <si>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</si>
  <si>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</si>
  <si>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</si>
  <si>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</si>
  <si>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</si>
  <si>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</si>
  <si>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</si>
  <si>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</si>
  <si>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</si>
  <si>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</si>
  <si>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</si>
  <si>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</si>
  <si>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</si>
  <si>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</si>
  <si>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</si>
  <si>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</si>
  <si>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</si>
  <si>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</si>
  <si>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</si>
  <si>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</si>
  <si>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</si>
  <si>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</si>
  <si>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</si>
  <si>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</si>
  <si>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</si>
  <si>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</si>
  <si>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</si>
  <si>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</si>
  <si>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</si>
  <si>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</si>
  <si>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</si>
  <si>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</si>
  <si>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</si>
  <si>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</si>
  <si>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</si>
  <si>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</si>
  <si>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</si>
  <si>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</si>
  <si>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</si>
  <si>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</si>
  <si>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</si>
  <si>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</si>
  <si>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</si>
  <si>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</si>
  <si>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</si>
  <si>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</si>
  <si>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</si>
  <si>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</si>
  <si>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</si>
  <si>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</si>
  <si>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</si>
  <si>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</si>
  <si>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</si>
  <si>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</si>
  <si>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</si>
  <si>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</si>
  <si>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</si>
  <si>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</si>
  <si>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</si>
  <si>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</si>
  <si>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</si>
  <si>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</si>
  <si>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</si>
  <si>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</si>
  <si>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</si>
  <si>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</si>
  <si>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</si>
  <si>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</si>
  <si>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</si>
  <si>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</si>
  <si>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</si>
  <si>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</si>
  <si>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</si>
  <si>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</si>
  <si>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</si>
  <si>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</si>
  <si>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</si>
  <si>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</si>
  <si>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</si>
  <si>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</si>
  <si>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</si>
  <si>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</si>
  <si>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</si>
  <si>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</si>
  <si>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</si>
  <si>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</si>
  <si>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</si>
  <si>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</si>
  <si>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</si>
  <si>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</si>
  <si>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</si>
  <si>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</si>
  <si>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</si>
  <si>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</si>
  <si>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</si>
  <si>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</si>
  <si>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</si>
  <si>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</si>
  <si>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</si>
  <si>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</si>
  <si>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</si>
  <si>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</si>
  <si>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</si>
  <si>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</si>
  <si>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</si>
  <si>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</si>
  <si>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</si>
  <si>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</si>
  <si>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</si>
  <si>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</si>
  <si>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</si>
  <si>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</si>
  <si>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</si>
  <si>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</si>
  <si>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</si>
  <si>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</si>
  <si>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</si>
  <si>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</si>
  <si>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</si>
  <si>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</si>
  <si>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</si>
  <si>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</si>
  <si>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</si>
  <si>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</si>
  <si>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</si>
  <si>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</si>
  <si>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</si>
  <si>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</si>
  <si>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</si>
  <si>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</si>
  <si>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</si>
  <si>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</si>
  <si>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</si>
  <si>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</si>
  <si>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</si>
  <si>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</si>
  <si>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</si>
  <si>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</si>
  <si>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</si>
  <si>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</si>
  <si>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</si>
  <si>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</si>
  <si>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</si>
  <si>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</si>
  <si>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</si>
  <si>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</si>
  <si>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</si>
  <si>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</si>
  <si>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</si>
  <si>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</si>
  <si>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</si>
  <si>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</si>
  <si>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</si>
  <si>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</si>
  <si>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</si>
  <si>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</si>
  <si>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</si>
  <si>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</si>
  <si>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</si>
  <si>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</si>
  <si>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</si>
  <si>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</si>
  <si>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</si>
  <si>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</si>
  <si>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</si>
  <si>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</si>
  <si>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</si>
  <si>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</si>
  <si>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</si>
  <si>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</si>
  <si>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</si>
  <si>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</si>
  <si>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</si>
  <si>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</si>
  <si>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</si>
  <si>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</si>
  <si>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</si>
  <si>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</si>
  <si>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</si>
  <si>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</si>
  <si>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</si>
  <si>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</si>
  <si>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</si>
  <si>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</si>
  <si>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</si>
  <si>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</si>
  <si>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</si>
  <si>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</si>
  <si>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</si>
  <si>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</si>
  <si>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</si>
  <si>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</si>
  <si>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</si>
  <si>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</si>
  <si>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</si>
  <si>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</si>
  <si>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</si>
  <si>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</si>
  <si>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</si>
  <si>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</si>
  <si>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</si>
  <si>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</si>
  <si>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</si>
  <si>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</si>
  <si>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</si>
  <si>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</si>
  <si>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</si>
  <si>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</si>
  <si>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</si>
  <si>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</si>
  <si>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</si>
  <si>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</si>
  <si>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</si>
  <si>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</si>
  <si>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</si>
  <si>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</si>
  <si>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</si>
  <si>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</si>
  <si>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</si>
  <si>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</si>
  <si>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</si>
  <si>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</si>
  <si>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</si>
  <si>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</si>
  <si>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</si>
  <si>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</si>
  <si>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</si>
  <si>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</si>
  <si>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</si>
  <si>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</si>
  <si>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</si>
  <si>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</si>
  <si>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</si>
  <si>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</si>
  <si>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</si>
  <si>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</si>
  <si>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</si>
  <si>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</si>
  <si>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</si>
  <si>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</si>
  <si>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</si>
  <si>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</si>
  <si>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</si>
  <si>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</si>
  <si>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</si>
  <si>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</si>
  <si>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</si>
  <si>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</si>
  <si>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</si>
  <si>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</si>
  <si>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</si>
  <si>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</si>
  <si>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</si>
  <si>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</si>
  <si>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</si>
  <si>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</si>
  <si>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</si>
  <si>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</si>
  <si>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</si>
  <si>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</si>
  <si>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</si>
  <si>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</si>
  <si>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</si>
  <si>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</si>
  <si>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</si>
  <si>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</si>
  <si>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</si>
  <si>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</si>
  <si>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</si>
  <si>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</si>
  <si>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</si>
  <si>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</si>
  <si>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</si>
  <si>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</si>
  <si>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</si>
  <si>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</si>
  <si>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</si>
  <si>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</si>
  <si>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</si>
  <si>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</si>
  <si>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</si>
  <si>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</si>
  <si>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</si>
  <si>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</si>
  <si>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</si>
  <si>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</si>
  <si>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</si>
  <si>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</si>
  <si>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</si>
  <si>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</si>
  <si>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</si>
  <si>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</si>
  <si>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</si>
  <si>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</si>
  <si>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</si>
  <si>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</si>
  <si>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</si>
  <si>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</si>
  <si>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</si>
  <si>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</si>
  <si>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</si>
  <si>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</si>
  <si>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</si>
  <si>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</si>
  <si>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</si>
  <si>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</si>
  <si>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</si>
  <si>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</si>
  <si>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</si>
  <si>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</si>
  <si>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</si>
  <si>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</si>
  <si>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</si>
  <si>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</si>
  <si>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</si>
  <si>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</si>
  <si>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</si>
  <si>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</si>
  <si>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</si>
  <si>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</si>
  <si>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</si>
  <si>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</si>
  <si>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</si>
  <si>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</si>
  <si>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</si>
  <si>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</si>
  <si>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</si>
  <si>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</si>
  <si>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</si>
  <si>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</si>
  <si>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</si>
  <si>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</si>
  <si>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</si>
  <si>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</si>
  <si>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</si>
  <si>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</si>
  <si>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</si>
  <si>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</si>
  <si>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</si>
  <si>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</si>
  <si>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</si>
  <si>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</si>
  <si>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</si>
  <si>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</si>
  <si>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</si>
  <si>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</si>
  <si>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</si>
  <si>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</si>
  <si>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</si>
  <si>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</si>
  <si>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</si>
  <si>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</si>
  <si>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</si>
  <si>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</si>
  <si>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</si>
  <si>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</si>
  <si>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</si>
  <si>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</si>
  <si>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</si>
  <si>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</si>
  <si>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</si>
  <si>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</si>
  <si>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</si>
  <si>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</si>
  <si>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</si>
  <si>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</si>
  <si>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</si>
  <si>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</si>
  <si>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</si>
  <si>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</si>
  <si>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</si>
  <si>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</si>
  <si>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</si>
  <si>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</si>
  <si>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</si>
  <si>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</si>
  <si>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</si>
  <si>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</si>
  <si>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</si>
  <si>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</si>
  <si>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</si>
  <si>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</si>
  <si>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</si>
  <si>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</si>
  <si>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</si>
  <si>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</si>
  <si>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</si>
  <si>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</si>
  <si>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</si>
  <si>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</si>
  <si>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</si>
  <si>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</si>
  <si>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</si>
  <si>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</si>
  <si>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</si>
  <si>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</si>
  <si>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</si>
  <si>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</si>
  <si>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</si>
  <si>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</si>
  <si>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</si>
  <si>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</si>
  <si>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</si>
  <si>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</si>
  <si>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</si>
  <si>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</si>
  <si>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</si>
  <si>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</si>
  <si>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</si>
  <si>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</si>
  <si>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</si>
  <si>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</si>
  <si>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</si>
  <si>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</si>
  <si>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</si>
  <si>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</si>
  <si>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</si>
  <si>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</si>
  <si>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</si>
  <si>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</si>
  <si>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</si>
  <si>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</si>
  <si>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</si>
  <si>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</si>
  <si>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</si>
  <si>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</si>
  <si>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</si>
  <si>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</si>
  <si>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</si>
  <si>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</si>
  <si>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</si>
  <si>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</si>
  <si>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</si>
  <si>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</si>
  <si>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</si>
  <si>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</si>
  <si>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</si>
  <si>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</si>
  <si>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</si>
  <si>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</si>
  <si>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</si>
  <si>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</si>
  <si>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</si>
  <si>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</si>
  <si>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</si>
  <si>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</si>
  <si>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</si>
  <si>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</si>
  <si>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</si>
  <si>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</si>
  <si>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</si>
  <si>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</si>
  <si>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</si>
  <si>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</si>
  <si>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</si>
  <si>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</si>
  <si>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</si>
  <si>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</si>
  <si>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</si>
  <si>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</si>
  <si>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</si>
  <si>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</si>
  <si>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</si>
  <si>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</si>
  <si>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</si>
  <si>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</si>
  <si>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</si>
  <si>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</si>
  <si>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</si>
  <si>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</si>
  <si>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</si>
  <si>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</si>
  <si>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</si>
  <si>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</si>
  <si>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</si>
  <si>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</si>
  <si>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</si>
  <si>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</si>
  <si>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</si>
  <si>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</si>
  <si>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</si>
  <si>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</si>
  <si>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</si>
  <si>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</si>
  <si>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</si>
  <si>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</si>
  <si>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</si>
  <si>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</si>
  <si>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</si>
  <si>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</si>
  <si>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</si>
  <si>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</si>
  <si>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</si>
  <si>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</si>
  <si>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</si>
  <si>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</si>
  <si>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</si>
  <si>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</si>
  <si>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</si>
  <si>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</si>
  <si>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</si>
  <si>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</si>
  <si>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</si>
  <si>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</si>
  <si>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</si>
  <si>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</si>
  <si>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</si>
  <si>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</si>
  <si>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</si>
  <si>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</si>
  <si>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</si>
  <si>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</si>
  <si>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</si>
  <si>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</si>
  <si>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</si>
  <si>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</si>
  <si>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</si>
  <si>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</si>
  <si>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</si>
  <si>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</si>
  <si>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</si>
  <si>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</si>
  <si>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</si>
  <si>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</si>
  <si>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</si>
  <si>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</si>
  <si>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</si>
  <si>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</si>
  <si>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</si>
  <si>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</si>
  <si>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</si>
  <si>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</si>
  <si>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</si>
  <si>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</si>
  <si>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</si>
  <si>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</si>
  <si>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</si>
  <si>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</si>
  <si>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</si>
  <si>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</si>
  <si>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</si>
  <si>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</si>
  <si>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</si>
  <si>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</si>
  <si>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</si>
  <si>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</si>
  <si>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</si>
  <si>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</si>
  <si>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</si>
  <si>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</si>
  <si>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</si>
  <si>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</si>
  <si>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</si>
  <si>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</si>
  <si>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</si>
  <si>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</si>
  <si>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</si>
  <si>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</si>
  <si>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</si>
  <si>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</si>
  <si>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</si>
  <si>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</si>
  <si>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</si>
  <si>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</si>
  <si>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</si>
  <si>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</si>
  <si>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</si>
  <si>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</si>
  <si>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</si>
  <si>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</si>
  <si>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</si>
  <si>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</si>
  <si>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</si>
  <si>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</si>
  <si>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</si>
  <si>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</si>
  <si>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</si>
  <si>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</si>
  <si>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</si>
  <si>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</si>
  <si>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</si>
  <si>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</si>
  <si>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</si>
  <si>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</si>
  <si>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</si>
  <si>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</si>
  <si>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</si>
  <si>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</si>
  <si>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</si>
  <si>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</si>
  <si>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</si>
  <si>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</si>
  <si>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</si>
  <si>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</si>
  <si>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</si>
  <si>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</si>
  <si>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</si>
  <si>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</si>
  <si>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</si>
  <si>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</si>
  <si>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</si>
  <si>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</si>
  <si>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</si>
  <si>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</si>
  <si>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</si>
  <si>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</si>
  <si>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</si>
  <si>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</si>
  <si>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</si>
  <si>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</si>
  <si>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</si>
  <si>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</si>
  <si>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</si>
  <si>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</si>
  <si>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</si>
  <si>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</si>
  <si>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</si>
  <si>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</si>
  <si>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</si>
  <si>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</si>
  <si>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</si>
  <si>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</si>
  <si>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</si>
  <si>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</si>
  <si>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</si>
  <si>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</si>
  <si>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</si>
  <si>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</si>
  <si>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</si>
  <si>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</si>
  <si>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</si>
  <si>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</si>
  <si>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</si>
  <si>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</si>
  <si>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</si>
  <si>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</si>
  <si>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</si>
  <si>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</si>
  <si>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</si>
  <si>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</si>
  <si>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</si>
  <si>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</si>
  <si>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</si>
  <si>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</si>
  <si>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</si>
  <si>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</si>
  <si>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</si>
  <si>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</si>
  <si>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</si>
  <si>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</si>
  <si>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</si>
  <si>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</si>
  <si>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</si>
  <si>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</si>
  <si>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</si>
  <si>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</si>
  <si>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</si>
  <si>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</si>
  <si>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</si>
  <si>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</si>
  <si>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</si>
  <si>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</si>
  <si>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</si>
  <si>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</si>
  <si>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</si>
  <si>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</si>
  <si>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</si>
  <si>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</si>
  <si>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</si>
  <si>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</si>
  <si>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</si>
  <si>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</si>
  <si>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</si>
  <si>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</si>
  <si>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</si>
  <si>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</si>
  <si>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</si>
  <si>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</si>
  <si>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</si>
  <si>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</si>
  <si>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</si>
  <si>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</si>
  <si>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</si>
  <si>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</si>
  <si>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</si>
  <si>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</si>
  <si>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</si>
  <si>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</si>
  <si>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</si>
  <si>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</si>
  <si>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</si>
  <si>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</si>
  <si>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</si>
  <si>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</si>
  <si>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</si>
  <si>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</si>
  <si>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</si>
  <si>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</si>
  <si>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</si>
  <si>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</si>
  <si>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</si>
  <si>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</si>
  <si>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</si>
  <si>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</si>
  <si>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</si>
  <si>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</si>
  <si>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</si>
  <si>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</si>
  <si>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</si>
  <si>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</si>
  <si>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</si>
  <si>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</si>
  <si>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</si>
  <si>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</si>
  <si>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</si>
  <si>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</si>
  <si>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</si>
  <si>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</si>
  <si>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</si>
  <si>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</si>
  <si>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</si>
  <si>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</si>
  <si>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</si>
  <si>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</si>
  <si>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</si>
  <si>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</si>
  <si>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</si>
  <si>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</si>
  <si>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</si>
  <si>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</si>
  <si>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</si>
  <si>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</si>
  <si>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</si>
  <si>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</si>
  <si>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</si>
  <si>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</si>
  <si>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</si>
  <si>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</si>
  <si>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</si>
  <si>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</si>
  <si>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</si>
  <si>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</si>
  <si>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</si>
  <si>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</si>
  <si>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</si>
  <si>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</si>
  <si>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</si>
  <si>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</si>
  <si>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</si>
  <si>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</si>
  <si>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</si>
  <si>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</si>
  <si>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</si>
  <si>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</si>
  <si>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</si>
  <si>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</si>
  <si>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</si>
  <si>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</si>
  <si>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</si>
  <si>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</si>
  <si>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</si>
  <si>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</si>
  <si>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</si>
  <si>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</si>
  <si>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</si>
  <si>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</si>
  <si>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</si>
  <si>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</si>
  <si>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</si>
  <si>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</si>
  <si>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</si>
  <si>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</si>
  <si>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</si>
  <si>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</si>
  <si>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</si>
  <si>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</si>
  <si>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</si>
  <si>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</si>
  <si>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</si>
  <si>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</si>
  <si>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</si>
  <si>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</si>
  <si>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</si>
  <si>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</si>
  <si>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</si>
  <si>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</si>
  <si>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</si>
  <si>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</si>
  <si>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</si>
  <si>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</si>
  <si>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</si>
  <si>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</si>
  <si>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</si>
  <si>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</si>
  <si>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</si>
  <si>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</si>
  <si>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</si>
  <si>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</si>
  <si>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</si>
  <si>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</si>
  <si>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</si>
  <si>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</si>
  <si>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</si>
  <si>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</si>
  <si>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</si>
  <si>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</si>
  <si>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</si>
  <si>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</si>
  <si>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</si>
  <si>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</si>
  <si>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</si>
  <si>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</si>
  <si>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</si>
  <si>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</si>
  <si>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</si>
  <si>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</si>
  <si>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</si>
  <si>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</si>
  <si>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</si>
  <si>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</si>
  <si>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</si>
  <si>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</si>
  <si>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</si>
  <si>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</si>
  <si>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</si>
  <si>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</si>
  <si>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</si>
  <si>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</si>
  <si>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</si>
  <si>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</si>
  <si>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</si>
  <si>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</si>
  <si>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</si>
  <si>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</si>
  <si>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</si>
  <si>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</si>
  <si>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</si>
  <si>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</si>
  <si>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</si>
  <si>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</si>
  <si>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</si>
  <si>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</si>
  <si>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</si>
  <si>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</si>
  <si>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</si>
  <si>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</si>
  <si>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</si>
  <si>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</si>
  <si>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</si>
  <si>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</si>
  <si>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</si>
  <si>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</si>
  <si>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</si>
  <si>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</si>
  <si>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</si>
  <si>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</si>
  <si>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</si>
  <si>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</si>
  <si>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</si>
  <si>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</si>
  <si>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</si>
  <si>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</si>
  <si>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</si>
  <si>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</si>
  <si>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</si>
  <si>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</si>
  <si>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</si>
  <si>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</si>
  <si>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</si>
  <si>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</si>
  <si>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</si>
  <si>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</si>
  <si>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</si>
  <si>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</si>
  <si>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</si>
  <si>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</si>
  <si>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</si>
  <si>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</si>
  <si>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</si>
  <si>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</si>
  <si>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</si>
  <si>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</si>
  <si>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</si>
  <si>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</si>
  <si>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</si>
  <si>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</si>
  <si>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</si>
  <si>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</si>
  <si>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</si>
  <si>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</si>
  <si>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</si>
  <si>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</si>
  <si>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</si>
  <si>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</si>
  <si>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</si>
  <si>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</si>
  <si>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</si>
  <si>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</si>
  <si>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</si>
  <si>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</si>
  <si>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</si>
  <si>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</si>
  <si>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</si>
  <si>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</si>
  <si>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</si>
  <si>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</si>
  <si>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</si>
  <si>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</si>
  <si>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</si>
  <si>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</si>
  <si>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</si>
  <si>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</si>
  <si>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</si>
  <si>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</si>
  <si>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</si>
  <si>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</si>
  <si>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</si>
  <si>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</si>
  <si>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</si>
  <si>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</si>
  <si>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</si>
  <si>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</si>
  <si>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</si>
  <si>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</si>
  <si>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</si>
  <si>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</si>
  <si>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</si>
  <si>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</si>
  <si>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</si>
  <si>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</si>
  <si>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</si>
  <si>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</si>
  <si>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</si>
  <si>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</si>
  <si>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</si>
  <si>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</si>
  <si>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</si>
  <si>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</si>
  <si>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</si>
  <si>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</si>
  <si>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</si>
  <si>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</si>
  <si>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</si>
  <si>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</si>
  <si>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</si>
  <si>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</si>
  <si>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</si>
  <si>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</si>
  <si>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</si>
  <si>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</si>
  <si>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</si>
  <si>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</si>
  <si>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</si>
  <si>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</si>
  <si>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</si>
  <si>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</si>
  <si>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</si>
  <si>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</si>
  <si>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</si>
  <si>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</si>
  <si>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</si>
  <si>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</si>
  <si>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</si>
  <si>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</si>
  <si>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</si>
  <si>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</si>
  <si>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</si>
  <si>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</si>
  <si>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</si>
  <si>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</si>
  <si>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</si>
  <si>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</si>
  <si>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</si>
  <si>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</si>
  <si>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</si>
  <si>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</si>
  <si>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</si>
  <si>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</si>
  <si>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</si>
  <si>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</si>
  <si>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</si>
  <si>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</si>
  <si>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</si>
  <si>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</si>
  <si>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</si>
  <si>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</si>
  <si>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</si>
  <si>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</si>
  <si>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</si>
  <si>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</si>
  <si>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</si>
  <si>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</si>
  <si>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</si>
  <si>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</si>
  <si>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</si>
  <si>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</si>
  <si>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</si>
  <si>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</si>
  <si>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</si>
  <si>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</si>
  <si>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</si>
  <si>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</si>
  <si>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</si>
  <si>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</si>
  <si>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</si>
  <si>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</si>
  <si>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</si>
  <si>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</si>
  <si>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</si>
  <si>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</si>
  <si>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</si>
  <si>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</si>
  <si>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</si>
  <si>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</si>
  <si>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</si>
  <si>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</si>
  <si>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</si>
  <si>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</si>
  <si>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</si>
  <si>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</si>
  <si>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</si>
  <si>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</si>
  <si>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</si>
  <si>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</si>
  <si>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</si>
  <si>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</si>
  <si>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</si>
  <si>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</si>
  <si>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</si>
  <si>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</si>
  <si>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</si>
  <si>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</si>
  <si>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</si>
  <si>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</si>
  <si>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</si>
  <si>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</si>
  <si>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</si>
  <si>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</si>
  <si>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</si>
  <si>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</si>
  <si>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</si>
  <si>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</si>
  <si>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</si>
  <si>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</si>
  <si>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</si>
  <si>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</si>
  <si>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</si>
  <si>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</si>
  <si>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</si>
  <si>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</si>
  <si>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</si>
  <si>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</si>
  <si>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</si>
  <si>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</si>
  <si>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</si>
  <si>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</si>
  <si>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</si>
  <si>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</si>
  <si>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</si>
  <si>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</si>
  <si>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</si>
  <si>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</si>
  <si>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</si>
  <si>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</si>
  <si>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</si>
  <si>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</si>
  <si>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</si>
  <si>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</si>
  <si>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</si>
  <si>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</si>
  <si>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</si>
  <si>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</si>
  <si>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</si>
  <si>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</si>
  <si>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</si>
  <si>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</si>
  <si>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</si>
  <si>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</si>
  <si>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</si>
  <si>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</si>
  <si>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</si>
  <si>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</si>
  <si>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</si>
  <si>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</si>
  <si>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</si>
  <si>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</si>
  <si>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</si>
  <si>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</si>
  <si>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</si>
  <si>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</si>
  <si>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</si>
  <si>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</si>
  <si>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</si>
  <si>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</si>
  <si>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</si>
  <si>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</si>
  <si>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</si>
  <si>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</si>
  <si>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</si>
  <si>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</si>
  <si>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</si>
  <si>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</si>
  <si>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</si>
  <si>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</si>
  <si>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</si>
  <si>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</si>
  <si>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</si>
  <si>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</si>
  <si>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</si>
  <si>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</si>
  <si>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</si>
  <si>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</si>
  <si>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</si>
  <si>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</si>
  <si>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</si>
  <si>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</si>
  <si>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</si>
  <si>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</si>
  <si>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</si>
  <si>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</si>
  <si>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</si>
  <si>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</si>
  <si>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</si>
  <si>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</si>
  <si>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</si>
  <si>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</si>
  <si>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</si>
  <si>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</si>
  <si>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</si>
  <si>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</si>
  <si>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</si>
  <si>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</si>
  <si>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</si>
  <si>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</si>
  <si>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</si>
  <si>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</si>
  <si>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</si>
  <si>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</si>
  <si>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</si>
  <si>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</si>
  <si>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</si>
  <si>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</si>
  <si>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</si>
  <si>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</si>
  <si>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</si>
  <si>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</si>
  <si>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</si>
  <si>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</si>
  <si>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</si>
  <si>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</si>
  <si>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</si>
  <si>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</si>
  <si>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</si>
  <si>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</si>
  <si>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</si>
  <si>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</si>
  <si>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</si>
  <si>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</si>
  <si>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</si>
  <si>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</si>
  <si>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</si>
  <si>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</si>
  <si>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</si>
  <si>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</si>
  <si>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</si>
  <si>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</si>
  <si>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</si>
  <si>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</si>
  <si>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</si>
  <si>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</si>
  <si>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</si>
  <si>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</si>
  <si>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</si>
  <si>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</si>
  <si>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</si>
  <si>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</si>
  <si>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</si>
  <si>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</si>
  <si>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</si>
  <si>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</si>
  <si>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</si>
  <si>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</si>
  <si>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</si>
  <si>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</si>
  <si>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</si>
  <si>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</si>
  <si>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</si>
  <si>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</si>
  <si>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</si>
  <si>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</si>
  <si>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</si>
  <si>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</si>
  <si>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</si>
  <si>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</si>
  <si>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</si>
  <si>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</si>
  <si>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</si>
  <si>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</si>
  <si>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</si>
  <si>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</si>
  <si>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</si>
  <si>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</si>
  <si>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</si>
  <si>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</si>
  <si>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</si>
  <si>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</si>
  <si>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</si>
  <si>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</si>
  <si>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</si>
  <si>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</si>
  <si>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</si>
  <si>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</si>
  <si>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</si>
  <si>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</si>
  <si>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</si>
  <si>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</si>
  <si>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</si>
  <si>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</si>
  <si>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</si>
  <si>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</si>
  <si>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</si>
  <si>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</si>
  <si>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</si>
  <si>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</si>
  <si>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</si>
  <si>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</si>
  <si>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</si>
  <si>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</si>
  <si>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</si>
  <si>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</si>
  <si>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</si>
  <si>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</si>
  <si>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</si>
  <si>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</si>
  <si>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</si>
  <si>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</si>
  <si>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</si>
  <si>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</si>
  <si>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</si>
  <si>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</si>
  <si>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</si>
  <si>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</si>
  <si>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</si>
  <si>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</si>
  <si>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</si>
  <si>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</si>
  <si>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</si>
  <si>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</si>
  <si>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</si>
  <si>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</si>
  <si>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</si>
  <si>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</si>
  <si>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</si>
  <si>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</si>
  <si>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</si>
  <si>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</si>
  <si>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</si>
  <si>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</si>
  <si>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</si>
  <si>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</si>
  <si>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</si>
  <si>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</si>
  <si>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</si>
  <si>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</si>
  <si>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</si>
  <si>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</si>
  <si>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</si>
  <si>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</si>
  <si>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</si>
  <si>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</si>
  <si>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</si>
  <si>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</si>
  <si>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</si>
  <si>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</si>
  <si>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</si>
  <si>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</si>
  <si>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</si>
  <si>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</si>
  <si>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</si>
  <si>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</si>
  <si>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</si>
  <si>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</si>
  <si>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</si>
  <si>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</si>
  <si>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</si>
  <si>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</si>
  <si>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</si>
  <si>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</si>
  <si>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</si>
  <si>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</si>
  <si>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</si>
  <si>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</si>
  <si>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</si>
  <si>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</si>
  <si>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</si>
  <si>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</si>
  <si>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</si>
  <si>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</si>
  <si>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</si>
  <si>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</si>
  <si>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</si>
  <si>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</si>
  <si>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</si>
  <si>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</si>
  <si>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</si>
  <si>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</si>
  <si>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</si>
  <si>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</si>
  <si>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</si>
  <si>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</si>
  <si>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</si>
  <si>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</si>
  <si>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</si>
  <si>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</si>
  <si>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</si>
  <si>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</si>
  <si>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</si>
  <si>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</si>
  <si>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</si>
  <si>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</si>
  <si>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</si>
  <si>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</si>
  <si>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</si>
  <si>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</si>
  <si>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</si>
  <si>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</si>
  <si>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</si>
  <si>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</si>
  <si>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</si>
  <si>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</si>
  <si>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</si>
  <si>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</si>
  <si>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</si>
  <si>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</si>
  <si>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</si>
  <si>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</si>
  <si>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</si>
  <si>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</si>
  <si>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</si>
  <si>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</si>
  <si>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</si>
  <si>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</si>
  <si>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</si>
  <si>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</si>
  <si>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</si>
  <si>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</si>
  <si>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</si>
  <si>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</si>
  <si>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</si>
  <si>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</si>
  <si>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</si>
  <si>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</si>
  <si>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</si>
  <si>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</si>
  <si>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</si>
  <si>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</si>
  <si>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</si>
  <si>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</si>
  <si>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</si>
  <si>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</si>
  <si>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</si>
  <si>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</si>
  <si>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</si>
  <si>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</si>
  <si>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</si>
  <si>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</si>
  <si>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</si>
  <si>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</si>
  <si>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</si>
  <si>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</si>
  <si>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</si>
  <si>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</si>
  <si>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</si>
  <si>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</si>
  <si>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</si>
  <si>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</si>
  <si>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</si>
  <si>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</si>
  <si>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</si>
  <si>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</si>
  <si>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</si>
  <si>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</si>
  <si>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</si>
  <si>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</si>
  <si>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</si>
  <si>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</si>
  <si>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</si>
  <si>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</si>
  <si>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</si>
  <si>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</si>
  <si>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</si>
  <si>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</si>
  <si>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</si>
  <si>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</si>
  <si>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</si>
  <si>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</si>
  <si>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</si>
  <si>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</si>
  <si>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</si>
  <si>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</si>
  <si>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</si>
  <si>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</si>
  <si>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</si>
  <si>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</si>
  <si>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</si>
  <si>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</si>
  <si>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</si>
  <si>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</si>
  <si>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</si>
  <si>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</si>
  <si>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</si>
  <si>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</si>
  <si>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</si>
  <si>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</si>
  <si>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</si>
  <si>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</si>
  <si>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</si>
  <si>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</si>
  <si>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</si>
  <si>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</si>
  <si>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</si>
  <si>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</si>
  <si>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</si>
  <si>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</si>
  <si>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</si>
  <si>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</si>
  <si>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</si>
  <si>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</si>
  <si>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</si>
  <si>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</si>
  <si>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</si>
  <si>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</si>
  <si>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</si>
  <si>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</si>
  <si>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</si>
  <si>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</si>
  <si>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</si>
  <si>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</si>
  <si>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</si>
  <si>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</si>
  <si>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</si>
  <si>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</si>
  <si>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</si>
  <si>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</si>
  <si>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</si>
  <si>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</si>
  <si>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</si>
  <si>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</si>
  <si>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</si>
  <si>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</si>
  <si>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</si>
  <si>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</si>
  <si>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</si>
  <si>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</si>
  <si>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</si>
  <si>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</si>
  <si>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</si>
  <si>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</si>
  <si>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</si>
  <si>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</si>
  <si>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</si>
  <si>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</si>
  <si>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</si>
  <si>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</si>
  <si>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</si>
  <si>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</si>
  <si>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</si>
  <si>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</si>
  <si>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</si>
  <si>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</si>
  <si>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</si>
  <si>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</si>
  <si>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</si>
  <si>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</si>
  <si>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</si>
  <si>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</si>
  <si>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</si>
  <si>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</si>
  <si>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</si>
  <si>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</si>
  <si>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</si>
  <si>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</si>
  <si>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</si>
  <si>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</si>
  <si>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</si>
  <si>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</si>
  <si>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</si>
  <si>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</si>
  <si>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</si>
  <si>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</si>
  <si>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</si>
  <si>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</si>
  <si>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</si>
  <si>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</si>
  <si>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</si>
  <si>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</si>
  <si>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</si>
  <si>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</si>
  <si>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</si>
  <si>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</si>
  <si>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</si>
  <si>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</si>
  <si>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</si>
  <si>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</si>
  <si>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</si>
  <si>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</si>
  <si>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</si>
  <si>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</si>
  <si>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</si>
  <si>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</si>
  <si>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</si>
  <si>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</si>
  <si>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</si>
  <si>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</si>
  <si>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</si>
  <si>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</si>
  <si>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</si>
  <si>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</si>
  <si>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</si>
  <si>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</si>
  <si>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</si>
  <si>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</si>
  <si>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</si>
  <si>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</si>
  <si>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</si>
  <si>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</si>
  <si>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</si>
  <si>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</si>
  <si>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</si>
  <si>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</si>
  <si>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</si>
  <si>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</si>
  <si>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</si>
  <si>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</si>
  <si>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</si>
  <si>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</si>
  <si>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</si>
  <si>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</si>
  <si>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</si>
  <si>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</si>
  <si>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</si>
  <si>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</si>
  <si>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</si>
  <si>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</si>
  <si>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</si>
  <si>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</si>
  <si>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</si>
  <si>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</si>
  <si>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</si>
  <si>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</si>
  <si>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</si>
  <si>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</si>
  <si>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</si>
  <si>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</si>
  <si>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</si>
  <si>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</si>
  <si>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</si>
  <si>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</si>
  <si>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</si>
  <si>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</si>
  <si>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</si>
  <si>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</si>
  <si>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</si>
  <si>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</si>
  <si>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</si>
  <si>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</si>
  <si>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</si>
  <si>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</si>
  <si>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</si>
  <si>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</si>
  <si>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</si>
  <si>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</si>
  <si>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</si>
  <si>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</si>
  <si>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</si>
  <si>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</si>
  <si>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</si>
  <si>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</si>
  <si>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</si>
  <si>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</si>
  <si>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</si>
  <si>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</si>
  <si>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</si>
  <si>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</si>
  <si>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</si>
  <si>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</si>
  <si>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</si>
  <si>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</si>
  <si>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</si>
  <si>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</si>
  <si>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</si>
  <si>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</si>
  <si>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</si>
  <si>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</si>
  <si>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</si>
  <si>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</si>
  <si>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</si>
  <si>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</si>
  <si>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</si>
  <si>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</si>
  <si>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</si>
  <si>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</si>
  <si>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</si>
  <si>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</si>
  <si>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</si>
  <si>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</si>
  <si>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</si>
  <si>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</si>
  <si>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</si>
  <si>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</si>
  <si>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</si>
  <si>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</si>
  <si>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</si>
  <si>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</si>
  <si>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</si>
  <si>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</si>
  <si>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</si>
  <si>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</si>
  <si>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</si>
  <si>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</si>
  <si>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</si>
  <si>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</si>
  <si>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</si>
  <si>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</si>
  <si>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</si>
  <si>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</si>
  <si>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</si>
  <si>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</si>
  <si>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</si>
  <si>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</si>
  <si>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</si>
  <si>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</si>
  <si>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</si>
  <si>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</si>
  <si>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</si>
  <si>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</si>
  <si>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</si>
  <si>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</si>
  <si>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</si>
  <si>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</si>
  <si>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</si>
  <si>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</si>
  <si>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</si>
  <si>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</si>
  <si>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</si>
  <si>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</si>
  <si>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</si>
  <si>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</si>
  <si>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</si>
  <si>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</si>
  <si>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</si>
  <si>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</si>
  <si>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</si>
  <si>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</si>
  <si>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</si>
  <si>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</si>
  <si>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</si>
  <si>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</si>
  <si>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</si>
  <si>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</si>
  <si>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</si>
  <si>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</si>
  <si>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</si>
  <si>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</si>
  <si>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</si>
  <si>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</si>
  <si>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</si>
  <si>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</si>
  <si>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</si>
  <si>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</si>
  <si>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</si>
  <si>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</si>
  <si>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</si>
  <si>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</si>
  <si>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</si>
  <si>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</si>
  <si>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</si>
  <si>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</si>
  <si>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</si>
  <si>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</si>
  <si>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</si>
  <si>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</si>
  <si>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</si>
  <si>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</si>
  <si>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</si>
  <si>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</si>
  <si>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</si>
  <si>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</si>
  <si>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</si>
  <si>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</si>
  <si>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</si>
  <si>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</si>
  <si>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</si>
  <si>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</si>
  <si>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</si>
  <si>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</si>
  <si>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</si>
  <si>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</si>
  <si>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</si>
  <si>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</si>
  <si>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</si>
  <si>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</si>
  <si>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</si>
  <si>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</si>
  <si>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</si>
  <si>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</si>
  <si>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</si>
  <si>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</si>
  <si>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</si>
  <si>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</si>
  <si>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</si>
  <si>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</si>
  <si>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</si>
  <si>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</si>
  <si>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</si>
  <si>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</si>
  <si>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</si>
  <si>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</si>
  <si>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</si>
  <si>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</si>
  <si>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</si>
  <si>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</si>
  <si>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</si>
  <si>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</si>
  <si>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</si>
  <si>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</si>
  <si>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</si>
  <si>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</si>
  <si>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</si>
  <si>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</si>
  <si>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</si>
  <si>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</si>
  <si>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</si>
  <si>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</si>
  <si>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</si>
  <si>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</si>
  <si>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</si>
  <si>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</si>
  <si>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</si>
  <si>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</si>
  <si>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</si>
  <si>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</si>
  <si>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</si>
  <si>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</si>
  <si>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</si>
  <si>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</si>
  <si>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</si>
  <si>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</si>
  <si>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</si>
  <si>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</si>
  <si>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</si>
  <si>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</si>
  <si>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</si>
  <si>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</si>
  <si>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</si>
  <si>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</si>
  <si>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</si>
  <si>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</si>
  <si>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</si>
  <si>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</si>
  <si>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</si>
  <si>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</si>
  <si>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</si>
  <si>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</si>
  <si>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</si>
  <si>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</si>
  <si>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</si>
  <si>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</si>
  <si>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</si>
  <si>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</si>
  <si>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</si>
  <si>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</si>
  <si>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</si>
  <si>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</si>
  <si>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</si>
  <si>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</si>
  <si>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</si>
  <si>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</si>
  <si>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</si>
  <si>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</si>
  <si>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</si>
  <si>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</si>
  <si>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</si>
  <si>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</si>
  <si>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</si>
  <si>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</si>
  <si>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</si>
  <si>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</si>
  <si>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</si>
  <si>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</si>
  <si>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</si>
  <si>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</si>
  <si>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</si>
  <si>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</si>
  <si>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</si>
  <si>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</si>
  <si>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</si>
  <si>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</si>
  <si>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</si>
  <si>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</si>
  <si>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</si>
  <si>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</si>
  <si>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</si>
  <si>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</si>
  <si>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</si>
  <si>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</si>
  <si>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</si>
  <si>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</si>
  <si>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</si>
  <si>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</si>
  <si>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</si>
  <si>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</si>
  <si>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</si>
  <si>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</si>
  <si>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</si>
  <si>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</si>
  <si>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</si>
  <si>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</si>
  <si>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</si>
  <si>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</si>
  <si>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</si>
  <si>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</si>
  <si>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</si>
  <si>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</si>
  <si>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</si>
  <si>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</si>
  <si>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</si>
  <si>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</si>
  <si>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</si>
  <si>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</si>
  <si>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</si>
  <si>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</si>
  <si>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</si>
  <si>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</si>
  <si>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</si>
  <si>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</si>
  <si>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</si>
  <si>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</si>
  <si>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</si>
  <si>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</si>
  <si>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</si>
  <si>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</si>
  <si>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</si>
  <si>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</si>
  <si>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</si>
  <si>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</si>
  <si>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</si>
  <si>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</si>
  <si>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</si>
  <si>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</si>
  <si>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</si>
  <si>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</si>
  <si>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</si>
  <si>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</si>
  <si>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</si>
  <si>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</si>
  <si>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</si>
  <si>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</si>
  <si>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</si>
  <si>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</si>
  <si>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</si>
  <si>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</si>
  <si>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</si>
  <si>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</si>
  <si>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</si>
  <si>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</si>
  <si>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</si>
  <si>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</si>
  <si>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</si>
  <si>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</si>
  <si>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</si>
  <si>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</si>
  <si>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</si>
  <si>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</si>
  <si>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</si>
  <si>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</si>
  <si>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</si>
  <si>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</si>
  <si>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</si>
  <si>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</si>
  <si>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</si>
  <si>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</si>
  <si>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</si>
  <si>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</si>
  <si>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</si>
  <si>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</si>
  <si>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</si>
  <si>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</si>
  <si>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</si>
  <si>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</si>
  <si>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</si>
  <si>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</si>
  <si>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</si>
  <si>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</si>
  <si>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</si>
  <si>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</si>
  <si>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</si>
  <si>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</si>
  <si>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</si>
  <si>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</si>
  <si>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</si>
  <si>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</si>
  <si>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</si>
  <si>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</si>
  <si>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</si>
  <si>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</si>
  <si>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</si>
  <si>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</si>
  <si>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</si>
  <si>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</si>
  <si>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</si>
  <si>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</si>
  <si>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</si>
  <si>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</si>
  <si>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</si>
  <si>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</si>
  <si>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</si>
  <si>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</si>
  <si>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</si>
  <si>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</si>
  <si>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</si>
  <si>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</si>
  <si>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</si>
  <si>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</si>
  <si>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</si>
  <si>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</si>
  <si>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</si>
  <si>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</si>
  <si>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</si>
  <si>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</si>
  <si>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</si>
  <si>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</si>
  <si>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</si>
  <si>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</si>
  <si>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</si>
  <si>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</si>
  <si>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</si>
  <si>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</si>
  <si>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</si>
  <si>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</si>
  <si>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</si>
  <si>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</si>
  <si>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</si>
  <si>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</si>
  <si>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</si>
  <si>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</si>
  <si>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</si>
  <si>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</si>
  <si>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</si>
  <si>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</si>
  <si>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</si>
  <si>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</si>
  <si>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</si>
  <si>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</si>
  <si>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</si>
  <si>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</si>
  <si>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</si>
  <si>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</si>
  <si>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</si>
  <si>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</si>
  <si>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</si>
  <si>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</si>
  <si>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</si>
  <si>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</si>
  <si>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</si>
  <si>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</si>
  <si>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</si>
  <si>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</si>
  <si>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</si>
  <si>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</si>
  <si>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</si>
  <si>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</si>
  <si>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</si>
  <si>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</si>
  <si>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</si>
  <si>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</si>
  <si>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</si>
  <si>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</si>
  <si>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</si>
  <si>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</si>
  <si>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</si>
  <si>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</si>
  <si>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</si>
  <si>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</si>
  <si>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</si>
  <si>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</si>
  <si>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</si>
  <si>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</si>
  <si>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</si>
  <si>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</si>
  <si>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</si>
  <si>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</si>
  <si>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</si>
  <si>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</si>
  <si>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</si>
  <si>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</si>
  <si>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</si>
  <si>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</si>
  <si>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</si>
  <si>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</si>
  <si>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</si>
  <si>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</si>
  <si>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</si>
  <si>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</si>
  <si>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</si>
  <si>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</si>
  <si>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</si>
  <si>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</si>
  <si>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</si>
  <si>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</si>
  <si>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</si>
  <si>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</si>
  <si>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</si>
  <si>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</si>
  <si>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</si>
  <si>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</si>
  <si>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</si>
  <si>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</si>
  <si>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</si>
  <si>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</si>
  <si>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</si>
  <si>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</si>
  <si>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</si>
  <si>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</si>
  <si>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</si>
  <si>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</si>
  <si>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</si>
  <si>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</si>
  <si>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</si>
  <si>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</si>
  <si>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</si>
  <si>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</si>
  <si>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</si>
  <si>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</si>
  <si>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</si>
  <si>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</si>
  <si>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</si>
  <si>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</si>
  <si>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</si>
  <si>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</si>
  <si>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</si>
  <si>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</si>
  <si>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</si>
  <si>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</si>
  <si>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</si>
  <si>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</si>
  <si>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</si>
  <si>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</si>
  <si>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</si>
  <si>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</si>
  <si>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</si>
  <si>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</si>
  <si>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</si>
  <si>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</si>
  <si>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</si>
  <si>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</si>
  <si>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</si>
  <si>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</si>
  <si>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</si>
  <si>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</si>
  <si>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</si>
  <si>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</si>
  <si>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</si>
  <si>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</si>
  <si>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</si>
  <si>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</si>
  <si>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</si>
  <si>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</si>
  <si>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</si>
  <si>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</si>
  <si>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</si>
  <si>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</si>
  <si>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</si>
  <si>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</si>
  <si>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</si>
  <si>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</si>
  <si>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</si>
  <si>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</si>
  <si>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</si>
  <si>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</si>
  <si>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</si>
  <si>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</si>
  <si>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</si>
  <si>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</si>
  <si>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</si>
  <si>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</si>
  <si>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</si>
  <si>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</si>
  <si>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</si>
  <si>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</si>
  <si>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</si>
  <si>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</si>
  <si>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</si>
  <si>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</si>
  <si>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</si>
  <si>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</si>
  <si>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</si>
  <si>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</si>
  <si>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</si>
  <si>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</si>
  <si>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</si>
  <si>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</si>
  <si>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</si>
  <si>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</si>
  <si>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</si>
  <si>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</si>
  <si>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</si>
  <si>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</si>
  <si>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</si>
  <si>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</si>
  <si>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</si>
  <si>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</si>
  <si>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</si>
  <si>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</si>
  <si>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</si>
  <si>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</si>
  <si>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</si>
  <si>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</si>
  <si>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</si>
  <si>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</si>
  <si>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</si>
  <si>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</si>
  <si>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</si>
  <si>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</si>
  <si>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</si>
  <si>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</si>
  <si>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</si>
  <si>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</si>
  <si>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</si>
  <si>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</si>
  <si>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</si>
  <si>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</si>
  <si>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</si>
  <si>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</si>
  <si>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</si>
  <si>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</si>
  <si>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</si>
  <si>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</si>
  <si>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</si>
  <si>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</si>
  <si>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</si>
  <si>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</si>
  <si>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</si>
  <si>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</si>
  <si>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</si>
  <si>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</si>
  <si>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</si>
  <si>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</si>
  <si>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</si>
  <si>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</si>
  <si>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</si>
  <si>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</si>
  <si>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</si>
  <si>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</si>
  <si>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</si>
  <si>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</si>
  <si>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</si>
  <si>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</si>
  <si>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</si>
  <si>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</si>
  <si>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</si>
  <si>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</si>
  <si>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</si>
  <si>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</si>
  <si>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</si>
  <si>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</si>
  <si>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</si>
  <si>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</si>
  <si>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</si>
  <si>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</si>
  <si>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</si>
  <si>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</si>
  <si>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</si>
  <si>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</si>
  <si>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</si>
  <si>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</si>
  <si>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</si>
  <si>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</si>
  <si>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</si>
  <si>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</si>
  <si>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</si>
  <si>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</si>
  <si>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</si>
  <si>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</si>
  <si>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</si>
  <si>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</si>
  <si>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</si>
  <si>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</si>
  <si>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</si>
  <si>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</si>
  <si>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</si>
  <si>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</si>
  <si>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</si>
  <si>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</si>
  <si>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</si>
  <si>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</si>
  <si>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</si>
  <si>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</si>
  <si>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</si>
  <si>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</si>
  <si>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</si>
  <si>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</si>
  <si>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</si>
  <si>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</si>
  <si>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</si>
  <si>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</si>
  <si>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</si>
  <si>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</si>
  <si>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</si>
  <si>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</si>
  <si>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</si>
  <si>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</si>
  <si>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</si>
  <si>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</si>
  <si>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</si>
  <si>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</si>
  <si>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</si>
  <si>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</si>
  <si>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</si>
  <si>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</si>
  <si>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</si>
  <si>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</si>
  <si>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</si>
  <si>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</si>
  <si>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</si>
  <si>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</si>
  <si>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</si>
  <si>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</si>
  <si>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</si>
  <si>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</si>
  <si>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</si>
  <si>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</si>
  <si>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</si>
  <si>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</si>
  <si>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</si>
  <si>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</si>
  <si>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</si>
  <si>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</si>
  <si>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</si>
  <si>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</si>
  <si>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</si>
  <si>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</si>
  <si>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</si>
  <si>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</si>
  <si>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</si>
  <si>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</si>
  <si>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</si>
  <si>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</si>
  <si>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</si>
  <si>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</si>
  <si>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</si>
  <si>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</si>
  <si>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</si>
  <si>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</si>
  <si>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</si>
  <si>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</si>
  <si>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</si>
  <si>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</si>
  <si>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</si>
  <si>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</si>
  <si>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</si>
  <si>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</si>
  <si>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</si>
  <si>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</si>
  <si>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</si>
  <si>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</si>
  <si>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</si>
  <si>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</si>
  <si>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</si>
  <si>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</si>
  <si>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</si>
  <si>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</si>
  <si>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</si>
  <si>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</si>
  <si>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</si>
  <si>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</si>
  <si>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</si>
  <si>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</si>
  <si>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</si>
  <si>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</si>
  <si>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</si>
  <si>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</si>
  <si>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</si>
  <si>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</si>
  <si>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</si>
  <si>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</si>
  <si>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</si>
  <si>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</si>
  <si>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</si>
  <si>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</si>
  <si>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</si>
  <si>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</si>
  <si>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</si>
  <si>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</si>
  <si>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</si>
  <si>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</si>
  <si>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</si>
  <si>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</si>
  <si>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</si>
  <si>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</si>
  <si>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</si>
  <si>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</si>
  <si>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</si>
  <si>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</si>
  <si>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</si>
  <si>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</si>
  <si>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</si>
  <si>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</si>
  <si>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</si>
  <si>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</si>
  <si>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</si>
  <si>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</si>
  <si>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</si>
  <si>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</si>
  <si>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</si>
  <si>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</si>
  <si>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</si>
  <si>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</si>
  <si>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</si>
  <si>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</si>
  <si>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</si>
  <si>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</si>
  <si>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</si>
  <si>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</si>
  <si>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</si>
  <si>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</si>
  <si>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</si>
  <si>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</si>
  <si>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</si>
  <si>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</si>
  <si>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</si>
  <si>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</si>
  <si>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</si>
  <si>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</si>
  <si>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</si>
  <si>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</si>
  <si>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</si>
  <si>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</si>
  <si>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</si>
  <si>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</si>
  <si>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</si>
  <si>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</si>
  <si>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</si>
  <si>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</si>
  <si>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</si>
  <si>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</si>
  <si>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</si>
  <si>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</si>
  <si>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</si>
  <si>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</si>
  <si>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</si>
  <si>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</si>
  <si>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</si>
  <si>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</si>
  <si>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</si>
  <si>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</si>
  <si>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</si>
  <si>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</si>
  <si>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</si>
  <si>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</si>
  <si>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</si>
  <si>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</si>
  <si>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</si>
  <si>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</si>
  <si>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</si>
  <si>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</si>
  <si>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</si>
  <si>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</si>
  <si>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</si>
  <si>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</si>
  <si>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</si>
  <si>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</si>
  <si>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</si>
  <si>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</si>
  <si>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</si>
  <si>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</si>
  <si>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</si>
  <si>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</si>
  <si>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</si>
  <si>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</si>
  <si>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</si>
  <si>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</si>
  <si>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</si>
  <si>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</si>
  <si>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</si>
  <si>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</si>
  <si>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</si>
  <si>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</si>
  <si>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</si>
  <si>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</si>
  <si>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</si>
  <si>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</si>
  <si>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</si>
  <si>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</si>
  <si>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</si>
  <si>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</si>
  <si>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</si>
  <si>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</si>
  <si>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</si>
  <si>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</si>
  <si>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</si>
  <si>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</si>
  <si>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</si>
  <si>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</si>
  <si>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</si>
  <si>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</si>
  <si>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</si>
  <si>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</si>
  <si>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</si>
  <si>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</si>
  <si>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</si>
  <si>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</si>
  <si>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</si>
  <si>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</si>
  <si>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</si>
  <si>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</si>
  <si>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</si>
  <si>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</si>
  <si>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</si>
  <si>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</si>
  <si>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</si>
  <si>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</si>
  <si>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</si>
  <si>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</si>
  <si>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</si>
  <si>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</si>
  <si>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</si>
  <si>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</si>
  <si>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</si>
  <si>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</si>
  <si>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</si>
  <si>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</si>
  <si>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</si>
  <si>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</si>
  <si>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</si>
  <si>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</si>
  <si>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</si>
  <si>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</si>
  <si>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</si>
  <si>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</si>
  <si>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</si>
  <si>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</si>
  <si>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</si>
  <si>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</si>
  <si>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</si>
  <si>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</si>
  <si>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</si>
  <si>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</si>
  <si>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</si>
  <si>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</si>
  <si>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</si>
  <si>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</si>
  <si>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</si>
  <si>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</si>
  <si>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</si>
  <si>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</si>
  <si>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</si>
  <si>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</si>
  <si>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</si>
  <si>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</si>
  <si>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</si>
  <si>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</si>
  <si>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</si>
  <si>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</si>
  <si>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</si>
  <si>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</si>
  <si>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</si>
  <si>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</si>
  <si>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</si>
  <si>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</si>
  <si>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</si>
  <si>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</si>
  <si>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</si>
  <si>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</si>
  <si>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</si>
  <si>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</si>
  <si>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</si>
  <si>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</si>
  <si>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</si>
  <si>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</si>
  <si>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</si>
  <si>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</si>
  <si>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</si>
  <si>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</si>
  <si>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</si>
  <si>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</si>
  <si>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</si>
  <si>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</si>
  <si>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</si>
  <si>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</si>
  <si>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</si>
  <si>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</si>
  <si>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</si>
  <si>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</si>
  <si>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</si>
  <si>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</si>
  <si>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</si>
  <si>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</si>
  <si>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</si>
  <si>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</si>
  <si>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</si>
  <si>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</si>
  <si>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</si>
  <si>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</si>
  <si>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</si>
  <si>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</si>
  <si>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</si>
  <si>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</si>
  <si>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</si>
  <si>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</si>
  <si>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</si>
  <si>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</si>
  <si>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</si>
  <si>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</si>
  <si>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</si>
  <si>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</si>
  <si>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</si>
  <si>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</si>
  <si>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</si>
  <si>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</si>
  <si>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</si>
  <si>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</si>
  <si>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</si>
  <si>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</si>
  <si>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</si>
  <si>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</si>
  <si>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</si>
  <si>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</si>
  <si>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</si>
  <si>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</si>
  <si>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</si>
  <si>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</si>
  <si>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</si>
  <si>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</si>
  <si>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</si>
  <si>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</si>
  <si>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</si>
  <si>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</si>
  <si>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</si>
  <si>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</si>
  <si>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</si>
  <si>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</si>
  <si>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</si>
  <si>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</si>
  <si>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</si>
  <si>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</si>
  <si>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</si>
  <si>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</si>
  <si>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</si>
  <si>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</si>
  <si>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</si>
  <si>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</si>
  <si>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</si>
  <si>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</si>
  <si>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</si>
  <si>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</si>
  <si>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</si>
  <si>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</si>
  <si>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</si>
  <si>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</si>
  <si>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</si>
  <si>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</si>
  <si>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</si>
  <si>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</si>
  <si>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</si>
  <si>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</si>
  <si>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</si>
  <si>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</si>
  <si>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</si>
  <si>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</si>
  <si>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</si>
  <si>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</si>
  <si>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</si>
  <si>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</si>
  <si>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</si>
  <si>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</si>
  <si>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</si>
  <si>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</si>
  <si>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</si>
  <si>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</si>
  <si>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</si>
  <si>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</si>
  <si>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</si>
  <si>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</si>
  <si>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</si>
  <si>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</si>
  <si>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</si>
  <si>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</si>
  <si>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</si>
  <si>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</si>
  <si>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</si>
  <si>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</si>
  <si>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</si>
  <si>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</si>
  <si>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</si>
  <si>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</si>
  <si>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</si>
  <si>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</si>
  <si>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</si>
  <si>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</si>
  <si>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</si>
  <si>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</si>
  <si>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</si>
  <si>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</si>
  <si>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</si>
  <si>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</si>
  <si>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</si>
  <si>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</si>
  <si>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</si>
  <si>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</si>
  <si>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</si>
  <si>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</si>
  <si>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</si>
  <si>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</si>
  <si>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</si>
  <si>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</si>
  <si>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</si>
  <si>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</si>
  <si>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</si>
  <si>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</si>
  <si>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</si>
  <si>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</si>
  <si>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</si>
  <si>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</si>
  <si>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</si>
  <si>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</si>
  <si>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</si>
  <si>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</si>
  <si>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</si>
  <si>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</si>
  <si>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</si>
  <si>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</si>
  <si>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</si>
  <si>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</si>
  <si>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</si>
  <si>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</si>
  <si>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</si>
  <si>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</si>
  <si>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</si>
  <si>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</si>
  <si>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</si>
  <si>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</si>
  <si>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</si>
  <si>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</si>
  <si>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</si>
  <si>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</si>
  <si>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</si>
  <si>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</si>
  <si>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</si>
  <si>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</si>
  <si>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</si>
  <si>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</si>
  <si>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</si>
  <si>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</si>
  <si>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</si>
  <si>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</si>
  <si>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</si>
  <si>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</si>
  <si>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</si>
  <si>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</si>
  <si>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</si>
  <si>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</si>
  <si>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</si>
  <si>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</si>
  <si>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</si>
  <si>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</si>
  <si>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</si>
  <si>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</si>
  <si>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</si>
  <si>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</si>
  <si>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</si>
  <si>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</si>
  <si>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</si>
  <si>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</si>
  <si>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</si>
  <si>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</si>
  <si>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</si>
  <si>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</si>
  <si>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</si>
  <si>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</si>
  <si>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</si>
  <si>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</si>
  <si>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</si>
  <si>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</si>
  <si>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</si>
  <si>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</si>
  <si>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</si>
  <si>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</si>
  <si>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</si>
  <si>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</si>
  <si>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</si>
  <si>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</si>
  <si>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</si>
  <si>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</si>
  <si>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</si>
  <si>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</si>
  <si>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</si>
  <si>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</si>
  <si>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</si>
  <si>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</si>
  <si>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</si>
  <si>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</si>
  <si>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</si>
  <si>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</si>
  <si>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</si>
  <si>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</si>
  <si>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</si>
  <si>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</si>
  <si>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</si>
  <si>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</si>
  <si>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</si>
  <si>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</si>
  <si>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</si>
  <si>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</si>
  <si>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</si>
  <si>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</si>
  <si>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</si>
  <si>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</si>
  <si>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</si>
  <si>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</si>
  <si>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</si>
  <si>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</si>
  <si>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</si>
  <si>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</si>
  <si>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</si>
  <si>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</si>
  <si>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</si>
  <si>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</si>
  <si>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</si>
  <si>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</si>
  <si>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</si>
  <si>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</si>
  <si>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</si>
  <si>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</si>
  <si>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</si>
  <si>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</si>
  <si>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</si>
  <si>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</si>
  <si>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</si>
  <si>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</si>
  <si>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</si>
  <si>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</si>
  <si>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</si>
  <si>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</si>
  <si>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</si>
  <si>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</si>
  <si>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</si>
  <si>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</si>
  <si>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</si>
  <si>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</si>
  <si>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</si>
  <si>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</si>
  <si>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</si>
  <si>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</si>
  <si>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</si>
  <si>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</si>
  <si>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</si>
  <si>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</si>
  <si>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</si>
  <si>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</si>
  <si>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</si>
  <si>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</si>
  <si>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</si>
  <si>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</si>
  <si>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</si>
  <si>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</si>
  <si>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</si>
  <si>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</si>
  <si>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</si>
  <si>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</si>
  <si>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</si>
  <si>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</si>
  <si>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</si>
  <si>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</si>
  <si>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</si>
  <si>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</si>
  <si>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</si>
  <si>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</si>
  <si>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</si>
  <si>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</si>
  <si>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</si>
  <si>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</si>
  <si>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</si>
  <si>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</si>
  <si>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</si>
  <si>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</si>
  <si>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</si>
  <si>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</si>
  <si>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</si>
  <si>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</si>
  <si>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</si>
  <si>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</si>
  <si>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</si>
  <si>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</si>
  <si>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</si>
  <si>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</si>
  <si>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</si>
  <si>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</si>
  <si>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</si>
  <si>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</si>
  <si>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</si>
  <si>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</si>
  <si>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</si>
  <si>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</si>
  <si>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</si>
  <si>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</si>
  <si>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</si>
  <si>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</si>
  <si>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</si>
  <si>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</si>
  <si>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</si>
  <si>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</si>
  <si>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</si>
  <si>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</si>
  <si>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</si>
  <si>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</si>
  <si>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</si>
  <si>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</si>
  <si>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</si>
  <si>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</si>
  <si>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</si>
  <si>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</si>
  <si>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</si>
  <si>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</si>
  <si>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</si>
  <si>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</si>
  <si>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</si>
  <si>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</si>
  <si>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</si>
  <si>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</si>
  <si>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</si>
  <si>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</si>
  <si>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</si>
  <si>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</si>
  <si>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</si>
  <si>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</si>
  <si>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</si>
  <si>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</si>
  <si>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</si>
  <si>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</si>
  <si>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</si>
  <si>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</si>
  <si>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</si>
  <si>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</si>
  <si>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</si>
  <si>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</si>
  <si>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</si>
  <si>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</si>
  <si>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</si>
  <si>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</si>
  <si>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</si>
  <si>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</si>
  <si>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</si>
  <si>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</si>
  <si>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</si>
  <si>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</si>
  <si>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</si>
  <si>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</si>
  <si>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</si>
  <si>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</si>
  <si>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</si>
  <si>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</si>
  <si>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</si>
  <si>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</si>
  <si>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</si>
  <si>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</si>
  <si>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</si>
  <si>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</si>
  <si>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</si>
  <si>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</si>
  <si>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</si>
  <si>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</si>
  <si>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</si>
  <si>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</si>
  <si>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</si>
  <si>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</si>
  <si>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</si>
  <si>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</si>
  <si>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</si>
  <si>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</si>
  <si>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</si>
  <si>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</si>
  <si>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</si>
  <si>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</si>
  <si>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</si>
  <si>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</si>
  <si>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</si>
  <si>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</si>
  <si>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</si>
  <si>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</si>
  <si>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</si>
  <si>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</si>
  <si>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</si>
  <si>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</si>
  <si>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</si>
  <si>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</si>
  <si>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</si>
  <si>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</si>
  <si>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</si>
  <si>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</si>
  <si>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</si>
  <si>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</si>
  <si>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</si>
  <si>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</si>
  <si>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</si>
  <si>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</si>
  <si>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</si>
  <si>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</si>
  <si>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</si>
  <si>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</si>
  <si>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</si>
  <si>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</si>
  <si>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</si>
  <si>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</si>
  <si>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</si>
  <si>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</si>
  <si>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</si>
  <si>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</si>
  <si>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</si>
  <si>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</si>
  <si>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</si>
  <si>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</si>
  <si>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</si>
  <si>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</si>
  <si>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</si>
  <si>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</si>
  <si>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</si>
  <si>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</si>
  <si>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</si>
  <si>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</si>
  <si>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</si>
  <si>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</si>
  <si>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</si>
  <si>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</si>
  <si>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</si>
  <si>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</si>
  <si>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</si>
  <si>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</si>
  <si>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</si>
  <si>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</si>
  <si>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</si>
  <si>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</si>
  <si>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</si>
  <si>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</si>
  <si>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</si>
  <si>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</si>
  <si>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</si>
  <si>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</si>
  <si>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</si>
  <si>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</si>
  <si>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</si>
  <si>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</si>
  <si>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</si>
  <si>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</si>
  <si>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</si>
  <si>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</si>
  <si>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</si>
  <si>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</si>
  <si>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</si>
  <si>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</si>
  <si>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</si>
  <si>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</si>
  <si>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</si>
  <si>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</si>
  <si>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</si>
  <si>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</si>
  <si>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</si>
  <si>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</si>
  <si>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</si>
  <si>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</si>
  <si>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</si>
  <si>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</si>
  <si>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</si>
  <si>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</si>
  <si>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</si>
  <si>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</si>
  <si>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</si>
  <si>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</si>
  <si>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</si>
  <si>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</si>
  <si>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</si>
  <si>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</si>
  <si>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</si>
  <si>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</si>
  <si>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</si>
  <si>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</si>
  <si>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</si>
  <si>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</si>
  <si>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</si>
  <si>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</si>
  <si>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</si>
  <si>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</si>
  <si>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</si>
  <si>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</si>
  <si>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</si>
  <si>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</si>
  <si>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</si>
  <si>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</si>
  <si>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</si>
  <si>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</si>
  <si>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</si>
  <si>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</si>
  <si>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</si>
  <si>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</si>
  <si>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</si>
  <si>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</si>
  <si>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</si>
  <si>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</si>
  <si>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</si>
  <si>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</si>
  <si>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</si>
  <si>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</si>
  <si>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</si>
  <si>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</si>
  <si>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</si>
  <si>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</si>
  <si>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</si>
  <si>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</si>
  <si>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</si>
  <si>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</si>
  <si>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</si>
  <si>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</si>
  <si>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</si>
  <si>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</si>
  <si>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</si>
  <si>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</si>
  <si>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</si>
  <si>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</si>
  <si>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</si>
  <si>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</si>
  <si>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</si>
  <si>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</si>
  <si>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</si>
  <si>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</si>
  <si>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</si>
  <si>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</si>
  <si>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</si>
  <si>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</si>
  <si>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</si>
  <si>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</si>
  <si>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</si>
  <si>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</si>
  <si>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</si>
  <si>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</si>
  <si>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</si>
  <si>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</si>
  <si>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</si>
  <si>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</si>
  <si>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</si>
  <si>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</si>
  <si>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</si>
  <si>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</si>
  <si>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</si>
  <si>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</si>
  <si>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</si>
  <si>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</si>
  <si>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</si>
  <si>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</si>
  <si>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</si>
  <si>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</si>
  <si>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</si>
  <si>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</si>
  <si>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</si>
  <si>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</si>
  <si>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</si>
  <si>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</si>
  <si>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</si>
  <si>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</si>
  <si>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</si>
  <si>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</si>
  <si>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</si>
  <si>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</si>
  <si>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</si>
  <si>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</si>
  <si>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</si>
  <si>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</si>
  <si>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</si>
  <si>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</si>
  <si>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</si>
  <si>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</si>
  <si>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</si>
  <si>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</si>
  <si>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</si>
  <si>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</si>
  <si>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</si>
  <si>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</si>
  <si>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</si>
  <si>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</si>
  <si>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</si>
  <si>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</si>
  <si>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</si>
  <si>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</si>
  <si>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</si>
  <si>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</si>
  <si>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</si>
  <si>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</si>
  <si>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</si>
  <si>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</si>
  <si>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</si>
  <si>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</si>
  <si>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</si>
  <si>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</si>
  <si>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</si>
  <si>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</si>
  <si>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</si>
  <si>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</si>
  <si>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</si>
  <si>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</si>
  <si>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</si>
  <si>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</si>
  <si>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</si>
  <si>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</si>
  <si>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</si>
  <si>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</si>
  <si>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</si>
  <si>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</si>
  <si>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</si>
  <si>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</si>
  <si>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</si>
  <si>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</si>
  <si>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</si>
  <si>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</si>
  <si>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</si>
  <si>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</si>
  <si>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</si>
  <si>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</si>
  <si>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</si>
  <si>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</si>
  <si>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</si>
  <si>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</si>
  <si>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</si>
  <si>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</si>
  <si>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</si>
  <si>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</si>
  <si>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</si>
  <si>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</si>
  <si>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</si>
  <si>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</si>
  <si>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</si>
  <si>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</si>
  <si>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</si>
  <si>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</si>
  <si>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</si>
  <si>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</si>
  <si>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</si>
  <si>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</si>
  <si>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</si>
  <si>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</si>
  <si>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</si>
  <si>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</si>
  <si>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</si>
  <si>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</si>
  <si>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</si>
  <si>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</si>
  <si>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</si>
  <si>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</si>
  <si>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</si>
  <si>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</si>
  <si>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</si>
  <si>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</si>
  <si>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</si>
  <si>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</si>
  <si>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</si>
  <si>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</si>
  <si>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</si>
  <si>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</si>
  <si>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</si>
  <si>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</si>
  <si>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</si>
  <si>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</si>
  <si>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</si>
  <si>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</si>
  <si>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</si>
  <si>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</si>
  <si>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</si>
  <si>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</si>
  <si>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</si>
  <si>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</si>
  <si>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</si>
  <si>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</si>
  <si>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</si>
  <si>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</si>
  <si>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</si>
  <si>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</si>
  <si>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</si>
  <si>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</si>
  <si>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</si>
  <si>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</si>
  <si>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</si>
  <si>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</si>
  <si>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</si>
  <si>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</si>
  <si>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</si>
  <si>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</si>
  <si>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</si>
  <si>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</si>
  <si>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</si>
  <si>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</si>
  <si>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</si>
  <si>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</si>
  <si>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</si>
  <si>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</si>
  <si>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</si>
  <si>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</si>
  <si>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</si>
  <si>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</si>
  <si>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</si>
  <si>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</si>
  <si>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</si>
  <si>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</si>
  <si>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</si>
  <si>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</si>
  <si>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</si>
  <si>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</si>
  <si>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</si>
  <si>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</si>
  <si>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</si>
  <si>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</si>
  <si>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</si>
  <si>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</si>
  <si>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</si>
  <si>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</si>
  <si>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</si>
  <si>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</si>
  <si>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</si>
  <si>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</si>
  <si>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</si>
  <si>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</si>
  <si>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</si>
  <si>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</si>
  <si>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</si>
  <si>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</si>
  <si>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</si>
  <si>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</si>
  <si>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</si>
  <si>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</si>
  <si>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</si>
  <si>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</si>
  <si>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</si>
  <si>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</si>
  <si>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</si>
  <si>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</si>
  <si>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</si>
  <si>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</si>
  <si>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</si>
  <si>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</si>
  <si>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</si>
  <si>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</si>
  <si>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</si>
  <si>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</si>
  <si>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</si>
  <si>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</si>
  <si>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</si>
  <si>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</si>
  <si>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</si>
  <si>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</si>
  <si>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</si>
  <si>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</si>
  <si>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</si>
  <si>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</si>
  <si>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</si>
  <si>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</si>
  <si>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</si>
  <si>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</si>
  <si>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</si>
  <si>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</si>
  <si>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</si>
  <si>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</si>
  <si>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</si>
  <si>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</si>
  <si>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</si>
  <si>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</si>
  <si>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</si>
  <si>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</si>
  <si>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</si>
  <si>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</si>
  <si>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</si>
  <si>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</si>
  <si>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</si>
  <si>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</si>
  <si>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</si>
  <si>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</si>
  <si>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</si>
  <si>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</si>
  <si>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</si>
  <si>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</si>
  <si>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</si>
  <si>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</si>
  <si>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</si>
  <si>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</si>
  <si>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</si>
  <si>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</si>
  <si>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</si>
  <si>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</si>
  <si>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</si>
  <si>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</si>
  <si>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</si>
  <si>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</si>
  <si>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</si>
  <si>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</si>
  <si>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</si>
  <si>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</si>
  <si>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</si>
  <si>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</si>
  <si>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</si>
  <si>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</si>
  <si>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</si>
  <si>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</si>
  <si>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</si>
  <si>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</si>
  <si>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</si>
  <si>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</si>
  <si>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</si>
  <si>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</si>
  <si>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</si>
  <si>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</si>
  <si>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</si>
  <si>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</si>
  <si>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</si>
  <si>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</si>
  <si>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</si>
  <si>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</si>
  <si>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</si>
  <si>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</si>
  <si>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</si>
  <si>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</si>
  <si>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</si>
  <si>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</si>
  <si>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</si>
  <si>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</si>
  <si>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</si>
  <si>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</si>
  <si>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</si>
  <si>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</si>
  <si>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</si>
  <si>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</si>
  <si>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</si>
  <si>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</si>
  <si>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</si>
  <si>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</si>
  <si>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</si>
  <si>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</si>
  <si>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</si>
  <si>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</si>
  <si>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</si>
  <si>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</si>
  <si>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</si>
  <si>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</si>
  <si>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</si>
  <si>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</si>
  <si>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</si>
  <si>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</si>
  <si>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</si>
  <si>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</si>
  <si>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</si>
  <si>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</si>
  <si>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</si>
  <si>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</si>
  <si>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</si>
  <si>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</si>
  <si>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</si>
  <si>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</si>
  <si>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</si>
  <si>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</si>
  <si>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</si>
  <si>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</si>
  <si>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</si>
  <si>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</si>
  <si>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</si>
  <si>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</si>
  <si>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</si>
  <si>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</si>
  <si>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</si>
  <si>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</si>
  <si>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</si>
  <si>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</si>
  <si>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</si>
  <si>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</si>
  <si>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</si>
  <si>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</si>
  <si>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</si>
  <si>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</si>
  <si>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</si>
  <si>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</si>
  <si>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</si>
  <si>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</si>
  <si>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</si>
  <si>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</si>
  <si>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</si>
  <si>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</si>
  <si>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</si>
  <si>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</si>
  <si>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</si>
  <si>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</si>
  <si>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</si>
  <si>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</si>
  <si>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</si>
  <si>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</si>
  <si>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</si>
  <si>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</si>
  <si>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</si>
  <si>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</si>
  <si>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</si>
  <si>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</si>
  <si>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</si>
  <si>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</si>
  <si>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</si>
  <si>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</si>
  <si>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</si>
  <si>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</si>
  <si>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</si>
  <si>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</si>
  <si>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</si>
  <si>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</si>
  <si>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</si>
  <si>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</si>
  <si>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</si>
  <si>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</si>
  <si>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</si>
  <si>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</si>
  <si>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</si>
  <si>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</si>
  <si>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</si>
  <si>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</si>
  <si>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</si>
  <si>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</si>
  <si>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</si>
  <si>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</si>
  <si>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</si>
  <si>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</si>
  <si>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</si>
  <si>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</si>
  <si>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</si>
  <si>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</si>
  <si>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</si>
  <si>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</si>
  <si>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</si>
  <si>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</si>
  <si>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</si>
  <si>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</si>
  <si>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</si>
  <si>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</si>
  <si>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</si>
  <si>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</si>
  <si>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</si>
  <si>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</si>
  <si>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</si>
  <si>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</si>
  <si>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</si>
  <si>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</si>
  <si>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</si>
  <si>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</si>
  <si>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</si>
  <si>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</si>
  <si>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</si>
  <si>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</si>
  <si>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</si>
  <si>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</si>
  <si>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</si>
  <si>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</si>
  <si>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</si>
  <si>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</si>
  <si>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</si>
  <si>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</si>
  <si>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</si>
  <si>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</si>
  <si>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</si>
  <si>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</si>
  <si>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</si>
  <si>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</si>
  <si>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</si>
  <si>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</si>
  <si>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</si>
  <si>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</si>
  <si>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</si>
  <si>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</si>
  <si>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</si>
  <si>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</si>
  <si>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</si>
  <si>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</si>
  <si>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</si>
  <si>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</si>
  <si>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</si>
  <si>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</si>
  <si>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</si>
  <si>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</si>
  <si>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</si>
  <si>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</si>
  <si>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</si>
  <si>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</si>
  <si>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</si>
  <si>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</si>
  <si>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</si>
  <si>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</si>
  <si>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</si>
  <si>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</si>
  <si>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</si>
  <si>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</si>
  <si>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</si>
  <si>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</si>
  <si>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</si>
  <si>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</si>
  <si>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</si>
  <si>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</si>
  <si>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</si>
  <si>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</si>
  <si>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</si>
  <si>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</si>
  <si>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</si>
  <si>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</si>
  <si>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</si>
  <si>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</si>
  <si>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</si>
  <si>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</si>
  <si>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</si>
  <si>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</si>
  <si>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</si>
  <si>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</si>
  <si>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</si>
  <si>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</si>
  <si>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</si>
  <si>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</si>
  <si>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</si>
  <si>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</si>
  <si>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</si>
  <si>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</si>
  <si>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</si>
  <si>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</si>
  <si>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</si>
  <si>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</si>
  <si>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</si>
  <si>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</si>
  <si>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</si>
  <si>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</si>
  <si>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</si>
  <si>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</si>
  <si>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</si>
  <si>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</si>
  <si>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</si>
  <si>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</si>
  <si>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</si>
  <si>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</si>
  <si>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</si>
  <si>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</si>
  <si>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</si>
  <si>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</si>
  <si>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</si>
  <si>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</si>
  <si>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</si>
  <si>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</si>
  <si>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</si>
  <si>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</si>
  <si>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</si>
  <si>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</si>
  <si>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</si>
  <si>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</si>
  <si>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</si>
  <si>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</si>
  <si>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</si>
  <si>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</si>
  <si>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</si>
  <si>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</si>
  <si>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</si>
  <si>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</si>
  <si>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</si>
  <si>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</si>
  <si>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</si>
  <si>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</si>
  <si>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</si>
  <si>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</si>
  <si>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</si>
  <si>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</si>
  <si>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</si>
  <si>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</si>
  <si>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</si>
  <si>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</si>
  <si>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</si>
  <si>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</si>
  <si>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</si>
  <si>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</si>
  <si>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</si>
  <si>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</si>
  <si>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</si>
  <si>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</si>
  <si>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</si>
  <si>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</si>
  <si>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</si>
  <si>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</si>
  <si>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</si>
  <si>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</si>
  <si>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</si>
  <si>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</si>
  <si>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</si>
  <si>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</si>
  <si>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</si>
  <si>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</si>
  <si>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</si>
  <si>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</si>
  <si>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</si>
  <si>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</si>
  <si>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</si>
  <si>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</si>
  <si>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</si>
  <si>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</si>
  <si>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</si>
  <si>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</si>
  <si>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</si>
  <si>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</si>
  <si>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</si>
  <si>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</si>
  <si>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</si>
  <si>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</si>
  <si>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</si>
  <si>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</si>
  <si>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</si>
  <si>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</si>
  <si>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</si>
  <si>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</si>
  <si>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</si>
  <si>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</si>
  <si>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</si>
  <si>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</si>
  <si>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</si>
  <si>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</si>
  <si>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</si>
  <si>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</si>
  <si>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</si>
  <si>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</si>
  <si>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</si>
  <si>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</si>
  <si>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</si>
  <si>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</si>
  <si>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</si>
  <si>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</si>
  <si>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</si>
  <si>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</si>
  <si>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</si>
  <si>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</si>
  <si>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</si>
  <si>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</si>
  <si>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</si>
  <si>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</si>
  <si>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</si>
  <si>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</si>
  <si>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</si>
  <si>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</si>
  <si>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</si>
  <si>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</si>
  <si>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</si>
  <si>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</si>
  <si>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</si>
  <si>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</si>
  <si>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</si>
  <si>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</si>
  <si>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</si>
  <si>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</si>
  <si>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</si>
  <si>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</si>
  <si>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</si>
  <si>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</si>
  <si>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</si>
  <si>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</si>
  <si>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</si>
  <si>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</si>
  <si>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</si>
  <si>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</si>
  <si>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</si>
  <si>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</si>
  <si>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</si>
  <si>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</si>
  <si>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</si>
  <si>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</si>
  <si>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</si>
  <si>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</si>
  <si>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</si>
  <si>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</si>
  <si>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</si>
  <si>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</si>
  <si>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</si>
  <si>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</si>
  <si>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</si>
  <si>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</si>
  <si>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</si>
  <si>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</si>
  <si>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</si>
  <si>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</si>
  <si>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</si>
  <si>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</si>
  <si>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</si>
  <si>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</si>
  <si>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</si>
  <si>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</si>
  <si>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</si>
  <si>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</si>
  <si>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</si>
  <si>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</si>
  <si>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</si>
  <si>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</si>
  <si>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</si>
  <si>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</si>
  <si>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</si>
  <si>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</si>
  <si>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</si>
  <si>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</si>
  <si>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</si>
  <si>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</si>
  <si>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</si>
  <si>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</si>
  <si>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</si>
  <si>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</si>
  <si>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</si>
  <si>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</si>
  <si>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</si>
  <si>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</si>
  <si>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</si>
  <si>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</si>
  <si>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</si>
  <si>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</si>
  <si>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</si>
  <si>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</si>
  <si>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</si>
  <si>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</si>
  <si>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</si>
  <si>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</si>
  <si>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</si>
  <si>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</si>
  <si>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</si>
  <si>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</si>
  <si>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</si>
  <si>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</si>
  <si>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</si>
  <si>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</si>
  <si>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</si>
  <si>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</si>
  <si>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</si>
  <si>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</si>
  <si>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</si>
  <si>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</si>
  <si>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</si>
  <si>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</si>
  <si>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</si>
  <si>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</si>
  <si>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</si>
  <si>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</si>
  <si>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</si>
  <si>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</si>
  <si>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</si>
  <si>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</si>
  <si>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</si>
  <si>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</si>
  <si>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</si>
  <si>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</si>
  <si>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</si>
  <si>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</si>
  <si>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</si>
  <si>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</si>
  <si>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</si>
  <si>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</si>
  <si>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</si>
  <si>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</si>
  <si>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</si>
  <si>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</si>
  <si>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</si>
  <si>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</si>
  <si>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</si>
  <si>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</si>
  <si>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</si>
  <si>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</si>
  <si>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</si>
  <si>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</si>
  <si>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</si>
  <si>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</si>
  <si>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</si>
  <si>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</si>
  <si>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</si>
  <si>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</si>
  <si>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</si>
  <si>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</si>
  <si>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</si>
  <si>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</si>
  <si>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</si>
  <si>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</si>
  <si>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</si>
  <si>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</si>
  <si>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</si>
  <si>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</si>
  <si>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</si>
  <si>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</si>
  <si>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</si>
  <si>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</si>
  <si>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</si>
  <si>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</si>
  <si>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</si>
  <si>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</si>
  <si>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</si>
  <si>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</si>
  <si>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</si>
  <si>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</si>
  <si>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</si>
  <si>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</si>
  <si>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</si>
  <si>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</si>
  <si>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</si>
  <si>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</si>
  <si>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</si>
  <si>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</si>
  <si>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</si>
  <si>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</si>
  <si>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</si>
  <si>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</si>
  <si>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</si>
  <si>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</si>
  <si>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</si>
  <si>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</si>
  <si>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</si>
  <si>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</si>
  <si>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</si>
  <si>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</si>
  <si>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</si>
  <si>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</si>
  <si>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</si>
  <si>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</si>
  <si>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</si>
  <si>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</si>
  <si>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</si>
  <si>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</si>
  <si>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</si>
  <si>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</si>
  <si>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</si>
  <si>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</si>
  <si>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</si>
  <si>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</si>
  <si>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</si>
  <si>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</si>
  <si>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</si>
  <si>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</si>
  <si>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</si>
  <si>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</si>
  <si>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</si>
  <si>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</si>
  <si>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</si>
  <si>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</si>
  <si>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</si>
  <si>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</si>
  <si>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</si>
  <si>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</si>
  <si>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</si>
  <si>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</si>
  <si>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</si>
  <si>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</si>
  <si>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</si>
  <si>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</si>
  <si>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</si>
  <si>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</si>
  <si>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</si>
  <si>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</si>
  <si>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</si>
  <si>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</si>
  <si>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</si>
  <si>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</si>
  <si>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</si>
  <si>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</si>
  <si>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</si>
  <si>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</si>
  <si>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</si>
  <si>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</si>
  <si>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</si>
  <si>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</si>
  <si>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</si>
  <si>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</si>
  <si>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</si>
  <si>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</si>
  <si>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</si>
  <si>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</si>
  <si>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</si>
  <si>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</si>
  <si>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</si>
  <si>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</si>
  <si>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</si>
  <si>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</si>
  <si>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</si>
  <si>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</si>
  <si>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</si>
  <si>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</si>
  <si>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</si>
  <si>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</si>
  <si>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</si>
  <si>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</si>
  <si>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</si>
  <si>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</si>
  <si>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</si>
  <si>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</si>
  <si>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</si>
  <si>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</si>
  <si>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</si>
  <si>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</si>
  <si>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</si>
  <si>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</si>
  <si>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</si>
  <si>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</si>
  <si>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</si>
  <si>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</si>
  <si>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</si>
  <si>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</si>
  <si>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</si>
  <si>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</si>
  <si>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</si>
  <si>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</si>
  <si>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</si>
  <si>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</si>
  <si>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</si>
  <si>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</si>
  <si>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</si>
  <si>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</si>
  <si>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</si>
  <si>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</si>
  <si>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</si>
  <si>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</si>
  <si>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</si>
  <si>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</si>
  <si>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</si>
  <si>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</si>
  <si>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</si>
  <si>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</si>
  <si>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</si>
  <si>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</si>
  <si>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</si>
  <si>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</si>
  <si>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</si>
  <si>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</si>
  <si>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</si>
  <si>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</si>
  <si>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</si>
  <si>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</si>
  <si>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</si>
  <si>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</si>
  <si>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</si>
  <si>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</si>
  <si>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</si>
  <si>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</si>
  <si>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</si>
  <si>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</si>
  <si>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</si>
  <si>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</si>
  <si>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</si>
  <si>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</si>
  <si>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</si>
  <si>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</si>
  <si>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</si>
  <si>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</si>
  <si>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</si>
  <si>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</si>
  <si>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</si>
  <si>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</si>
  <si>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</si>
  <si>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</si>
  <si>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</si>
  <si>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</si>
  <si>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</si>
  <si>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</si>
  <si>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</si>
  <si>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</si>
  <si>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</si>
  <si>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</si>
  <si>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</si>
  <si>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</si>
  <si>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</si>
  <si>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</si>
  <si>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</si>
  <si>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</si>
  <si>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</si>
  <si>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</si>
  <si>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</si>
  <si>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</si>
  <si>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</si>
  <si>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</si>
  <si>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</si>
  <si>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</si>
  <si>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</si>
  <si>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</si>
  <si>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</si>
  <si>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</si>
  <si>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</si>
  <si>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</si>
  <si>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</si>
  <si>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</si>
  <si>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</si>
  <si>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</si>
  <si>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</si>
  <si>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</si>
  <si>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</si>
  <si>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</si>
  <si>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</si>
  <si>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</si>
  <si>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</si>
  <si>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</si>
  <si>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</si>
  <si>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</si>
  <si>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</si>
  <si>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</si>
  <si>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</si>
  <si>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</si>
  <si>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</si>
  <si>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</si>
  <si>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</si>
  <si>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</si>
  <si>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</si>
  <si>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</si>
  <si>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</si>
  <si>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</si>
  <si>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</si>
  <si>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</si>
  <si>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</si>
  <si>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</si>
  <si>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</si>
  <si>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</si>
  <si>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</si>
  <si>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</si>
  <si>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</si>
  <si>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</si>
  <si>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</si>
  <si>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</si>
  <si>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</si>
  <si>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</si>
  <si>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</si>
  <si>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</si>
  <si>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</si>
  <si>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</si>
  <si>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</si>
  <si>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</si>
  <si>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</si>
  <si>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</si>
  <si>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</si>
  <si>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</si>
  <si>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</si>
  <si>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</si>
  <si>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</si>
  <si>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</si>
  <si>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</si>
  <si>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</si>
  <si>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</si>
  <si>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</si>
  <si>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</si>
  <si>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</si>
  <si>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</si>
  <si>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</si>
  <si>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</si>
  <si>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</si>
  <si>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</si>
  <si>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</si>
  <si>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</si>
  <si>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</si>
  <si>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</si>
  <si>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</si>
  <si>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</si>
  <si>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</si>
  <si>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</si>
  <si>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</si>
  <si>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</si>
  <si>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</si>
  <si>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</si>
  <si>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</si>
  <si>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</si>
  <si>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</si>
  <si>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</si>
  <si>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</si>
  <si>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</si>
  <si>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</si>
  <si>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</si>
  <si>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</si>
  <si>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</si>
  <si>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</si>
  <si>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</si>
  <si>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</si>
  <si>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</si>
  <si>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</si>
  <si>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</si>
  <si>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</si>
  <si>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</si>
  <si>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</si>
  <si>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</si>
  <si>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</si>
  <si>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</si>
  <si>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</si>
  <si>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</si>
  <si>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</si>
  <si>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</si>
  <si>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</si>
  <si>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</si>
  <si>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</si>
  <si>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</si>
  <si>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</si>
  <si>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</si>
  <si>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</si>
  <si>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</si>
  <si>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</si>
  <si>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</si>
  <si>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</si>
  <si>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</si>
  <si>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</si>
  <si>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</si>
  <si>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</si>
  <si>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</si>
  <si>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</si>
  <si>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</si>
  <si>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</si>
  <si>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</si>
  <si>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</si>
  <si>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</si>
  <si>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</si>
  <si>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</si>
  <si>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</si>
  <si>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</si>
  <si>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</si>
  <si>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</si>
  <si>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</si>
  <si>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</si>
  <si>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</si>
  <si>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</si>
  <si>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</si>
  <si>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</si>
  <si>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</si>
  <si>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</si>
  <si>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</si>
  <si>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</si>
  <si>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</si>
  <si>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</si>
  <si>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</si>
  <si>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</si>
  <si>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</si>
  <si>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</si>
  <si>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</si>
  <si>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</si>
  <si>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</si>
  <si>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</si>
  <si>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</si>
  <si>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</si>
  <si>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</si>
  <si>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</si>
  <si>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</si>
  <si>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</si>
  <si>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</si>
  <si>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</si>
  <si>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</si>
  <si>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</si>
  <si>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</si>
  <si>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</si>
  <si>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</si>
  <si>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</si>
  <si>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</si>
  <si>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</si>
  <si>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</si>
  <si>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</si>
  <si>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</si>
  <si>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</si>
  <si>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</si>
  <si>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</si>
  <si>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</si>
  <si>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</si>
  <si>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</si>
  <si>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</si>
  <si>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</si>
  <si>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</si>
  <si>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</si>
  <si>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</si>
  <si>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</si>
  <si>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</si>
  <si>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</si>
  <si>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</si>
  <si>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</si>
  <si>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</si>
  <si>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</si>
  <si>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</si>
  <si>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</si>
  <si>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</si>
  <si>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</si>
  <si>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</si>
  <si>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</si>
  <si>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</si>
  <si>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</si>
  <si>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</si>
  <si>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</si>
  <si>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</si>
  <si>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</si>
  <si>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</si>
  <si>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</si>
  <si>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</si>
  <si>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</si>
  <si>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</si>
  <si>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</si>
  <si>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</si>
  <si>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</si>
  <si>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</si>
  <si>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</si>
  <si>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</si>
  <si>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</si>
  <si>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</si>
  <si>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</si>
  <si>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</si>
  <si>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</si>
  <si>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</si>
  <si>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</si>
  <si>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</si>
  <si>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</si>
  <si>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</si>
  <si>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</si>
  <si>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</si>
  <si>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</si>
  <si>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</si>
  <si>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</si>
  <si>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</si>
  <si>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</si>
  <si>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</si>
  <si>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</si>
  <si>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</si>
  <si>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</si>
  <si>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</si>
  <si>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</si>
  <si>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</si>
  <si>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</si>
  <si>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</si>
  <si>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</si>
  <si>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</si>
  <si>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</si>
  <si>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</si>
  <si>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</si>
  <si>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</si>
  <si>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</si>
  <si>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</si>
  <si>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</si>
  <si>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</si>
  <si>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</si>
  <si>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</si>
  <si>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</si>
  <si>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</si>
  <si>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</si>
  <si>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</si>
  <si>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</si>
  <si>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</si>
  <si>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</si>
  <si>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</si>
  <si>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</si>
  <si>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</si>
  <si>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</si>
  <si>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</si>
  <si>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</si>
  <si>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</si>
  <si>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</si>
  <si>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</si>
  <si>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</si>
  <si>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</si>
  <si>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</si>
  <si>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</si>
  <si>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</si>
  <si>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</si>
  <si>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</si>
  <si>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</si>
  <si>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</si>
  <si>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</si>
  <si>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</si>
  <si>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</si>
  <si>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</si>
  <si>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</si>
  <si>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</si>
  <si>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</si>
  <si>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</si>
  <si>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</si>
  <si>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</si>
  <si>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</si>
  <si>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</si>
  <si>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</si>
  <si>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</si>
  <si>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</si>
  <si>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</si>
  <si>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</si>
  <si>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</si>
  <si>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</si>
  <si>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</si>
  <si>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</si>
  <si>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</si>
  <si>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</si>
  <si>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</si>
  <si>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</si>
  <si>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</si>
  <si>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</si>
  <si>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</si>
  <si>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</si>
  <si>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</si>
  <si>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</si>
  <si>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</si>
  <si>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</si>
  <si>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</si>
  <si>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</si>
  <si>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</si>
  <si>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</si>
  <si>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</si>
  <si>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</si>
  <si>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</si>
  <si>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</si>
  <si>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</si>
  <si>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</si>
  <si>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</si>
  <si>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</si>
  <si>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</si>
  <si>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</si>
  <si>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</si>
  <si>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</si>
  <si>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</si>
  <si>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</si>
  <si>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</si>
  <si>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</si>
  <si>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</si>
  <si>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</si>
  <si>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</si>
  <si>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</si>
  <si>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</si>
  <si>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</si>
  <si>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</si>
  <si>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</si>
  <si>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</si>
  <si>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</si>
  <si>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</si>
  <si>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</si>
  <si>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</si>
  <si>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</si>
  <si>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</si>
  <si>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</si>
  <si>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</si>
  <si>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</si>
  <si>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</si>
  <si>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</si>
  <si>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</si>
  <si>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</si>
  <si>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</si>
  <si>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</si>
  <si>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</si>
  <si>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</si>
  <si>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</si>
  <si>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</si>
  <si>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</si>
  <si>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</si>
  <si>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</si>
  <si>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</si>
  <si>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</si>
  <si>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</si>
  <si>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</si>
  <si>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</si>
  <si>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</si>
  <si>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</si>
  <si>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</si>
  <si>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</si>
  <si>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</si>
  <si>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</si>
  <si>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</si>
  <si>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</si>
  <si>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</si>
  <si>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</si>
  <si>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</si>
  <si>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</si>
  <si>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</si>
  <si>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</si>
  <si>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</si>
  <si>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</si>
  <si>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</si>
  <si>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</si>
  <si>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</si>
  <si>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</si>
  <si>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</si>
  <si>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</si>
  <si>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</si>
  <si>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</si>
  <si>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</si>
  <si>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</si>
  <si>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</si>
  <si>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</si>
  <si>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</si>
  <si>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</si>
  <si>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</si>
  <si>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</si>
  <si>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</si>
  <si>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</si>
  <si>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</si>
  <si>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</si>
  <si>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</si>
  <si>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</si>
  <si>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</si>
  <si>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</si>
  <si>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</si>
  <si>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</si>
  <si>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</si>
  <si>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</si>
  <si>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</si>
  <si>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</si>
  <si>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</si>
  <si>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</si>
  <si>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</si>
  <si>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</si>
  <si>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</si>
  <si>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</si>
  <si>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</si>
  <si>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</si>
  <si>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</si>
  <si>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</si>
  <si>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</si>
  <si>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</si>
  <si>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</si>
  <si>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</si>
  <si>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</si>
  <si>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</si>
  <si>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</si>
  <si>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</si>
  <si>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</si>
  <si>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</si>
  <si>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</si>
  <si>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</si>
  <si>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</si>
  <si>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</si>
  <si>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</si>
  <si>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</si>
  <si>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</si>
  <si>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</si>
  <si>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</si>
  <si>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</si>
  <si>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</si>
  <si>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</si>
  <si>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</si>
  <si>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</si>
  <si>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</si>
  <si>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</si>
  <si>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</si>
  <si>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</si>
  <si>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</si>
  <si>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</si>
  <si>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</si>
  <si>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</si>
  <si>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</si>
  <si>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</si>
  <si>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</si>
  <si>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</si>
  <si>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</si>
  <si>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</si>
  <si>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</si>
  <si>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</si>
  <si>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</si>
  <si>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</si>
  <si>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</si>
  <si>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</si>
  <si>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</si>
  <si>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</si>
  <si>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</si>
  <si>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</si>
  <si>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</si>
  <si>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</si>
  <si>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</si>
  <si>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</si>
  <si>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</si>
  <si>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</si>
  <si>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</si>
  <si>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</si>
  <si>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</si>
  <si>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</si>
  <si>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</si>
  <si>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</si>
  <si>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</si>
  <si>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</si>
  <si>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</si>
  <si>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</si>
  <si>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</si>
  <si>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</si>
  <si>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</si>
  <si>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</si>
  <si>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</si>
  <si>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</si>
  <si>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</si>
  <si>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</si>
  <si>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</si>
  <si>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</si>
  <si>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</si>
  <si>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</si>
  <si>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</si>
  <si>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</si>
  <si>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</si>
  <si>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</si>
  <si>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</si>
  <si>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</si>
  <si>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</si>
  <si>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</si>
  <si>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</si>
  <si>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</si>
  <si>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</si>
  <si>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</si>
  <si>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</si>
  <si>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</si>
  <si>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</si>
  <si>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</si>
  <si>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</si>
  <si>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</si>
  <si>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</si>
  <si>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</si>
  <si>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</si>
  <si>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</si>
  <si>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</si>
  <si>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</si>
  <si>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</si>
  <si>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</si>
  <si>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</si>
  <si>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</si>
  <si>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</si>
  <si>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</si>
  <si>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</si>
  <si>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</si>
  <si>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</si>
  <si>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</si>
  <si>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</si>
  <si>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</si>
  <si>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</si>
  <si>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</si>
  <si>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</si>
  <si>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</si>
  <si>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</si>
  <si>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</si>
  <si>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</si>
  <si>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</si>
  <si>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</si>
  <si>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</si>
  <si>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</si>
  <si>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</si>
  <si>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</si>
  <si>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</si>
  <si>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</si>
  <si>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</si>
  <si>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</si>
  <si>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</si>
  <si>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</si>
  <si>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</si>
  <si>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</si>
  <si>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</si>
  <si>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</si>
  <si>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</si>
  <si>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</si>
  <si>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</si>
  <si>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</si>
  <si>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</si>
  <si>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</si>
  <si>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</si>
  <si>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</si>
  <si>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</si>
  <si>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</si>
  <si>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</si>
  <si>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</si>
  <si>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</si>
  <si>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</si>
  <si>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</si>
  <si>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</si>
  <si>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</si>
  <si>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</si>
  <si>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</si>
  <si>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</si>
  <si>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</si>
  <si>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</si>
  <si>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</si>
  <si>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</si>
  <si>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</si>
  <si>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</si>
  <si>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</si>
  <si>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</si>
  <si>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</si>
  <si>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</si>
  <si>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</si>
  <si>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</si>
  <si>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</si>
  <si>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</si>
  <si>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</si>
  <si>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</si>
  <si>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</si>
  <si>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</si>
  <si>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</si>
  <si>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</si>
  <si>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</si>
  <si>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</si>
  <si>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</si>
  <si>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</si>
  <si>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</si>
  <si>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</si>
  <si>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</si>
  <si>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</si>
  <si>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</si>
  <si>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</si>
  <si>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</si>
  <si>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</si>
  <si>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</si>
  <si>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</si>
  <si>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</si>
  <si>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</si>
  <si>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</si>
  <si>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</si>
  <si>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</si>
  <si>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</si>
  <si>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</si>
  <si>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</si>
  <si>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</si>
  <si>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</si>
  <si>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</si>
  <si>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</si>
  <si>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</si>
  <si>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</si>
  <si>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</si>
  <si>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</si>
  <si>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</si>
  <si>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</si>
  <si>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</si>
  <si>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</si>
  <si>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</si>
  <si>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</si>
  <si>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</si>
  <si>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</si>
  <si>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</si>
  <si>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</si>
  <si>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</si>
  <si>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</si>
  <si>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</si>
  <si>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</si>
  <si>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</si>
  <si>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</si>
  <si>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</si>
  <si>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</si>
  <si>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</si>
  <si>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</si>
  <si>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</si>
  <si>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</si>
  <si>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</si>
  <si>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</si>
  <si>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</si>
  <si>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</si>
  <si>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</si>
  <si>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</si>
  <si>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</si>
  <si>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</si>
  <si>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</si>
  <si>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</si>
  <si>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</si>
  <si>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</si>
  <si>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</si>
  <si>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</si>
  <si>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</si>
  <si>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</si>
  <si>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</si>
  <si>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</si>
  <si>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</si>
  <si>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</si>
  <si>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</si>
  <si>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</si>
  <si>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</si>
  <si>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</si>
  <si>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</si>
  <si>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</si>
  <si>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</si>
  <si>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</si>
  <si>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</si>
  <si>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</si>
  <si>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</si>
  <si>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</si>
  <si>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</si>
  <si>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</si>
  <si>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</si>
  <si>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</si>
  <si>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</si>
  <si>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</si>
  <si>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</si>
  <si>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</si>
  <si>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</si>
  <si>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</si>
  <si>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</si>
  <si>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</si>
  <si>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</si>
  <si>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</si>
  <si>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</si>
  <si>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</si>
  <si>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</si>
  <si>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</si>
  <si>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</si>
  <si>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</si>
  <si>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</si>
  <si>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</si>
  <si>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</si>
  <si>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</si>
  <si>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</si>
  <si>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</si>
  <si>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</si>
  <si>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</si>
  <si>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</si>
  <si>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</si>
  <si>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</si>
  <si>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</si>
  <si>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</si>
  <si>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</si>
  <si>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</si>
  <si>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</si>
  <si>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</si>
  <si>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</si>
  <si>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</si>
  <si>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</si>
  <si>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</si>
  <si>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</si>
  <si>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</si>
  <si>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</si>
  <si>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</si>
  <si>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</si>
  <si>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</si>
  <si>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</si>
  <si>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</si>
  <si>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</si>
  <si>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</si>
  <si>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</si>
  <si>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</si>
  <si>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</si>
  <si>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</si>
  <si>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</si>
  <si>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</si>
  <si>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</si>
  <si>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</si>
  <si>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</si>
  <si>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</si>
  <si>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</si>
  <si>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</si>
  <si>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</si>
  <si>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</si>
  <si>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</si>
  <si>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</si>
  <si>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</si>
  <si>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</si>
  <si>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</si>
  <si>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</si>
  <si>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</si>
  <si>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</si>
  <si>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</si>
  <si>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</si>
  <si>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</si>
  <si>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</si>
  <si>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</si>
  <si>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</si>
  <si>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</si>
  <si>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</si>
  <si>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</si>
  <si>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</si>
  <si>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</si>
  <si>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</si>
  <si>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</si>
  <si>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</si>
  <si>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</si>
  <si>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</si>
  <si>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</si>
  <si>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</si>
  <si>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</si>
  <si>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</si>
  <si>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</si>
  <si>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</si>
  <si>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</si>
  <si>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</si>
  <si>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</si>
  <si>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</si>
  <si>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</si>
  <si>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</si>
  <si>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</si>
  <si>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</si>
  <si>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</si>
  <si>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</si>
  <si>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</si>
  <si>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</si>
  <si>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</si>
  <si>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</si>
  <si>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</si>
  <si>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</si>
  <si>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</si>
  <si>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</si>
  <si>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</si>
  <si>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</si>
  <si>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</si>
  <si>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</si>
  <si>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</si>
  <si>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</si>
  <si>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</si>
  <si>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</si>
  <si>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</si>
  <si>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</si>
  <si>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</si>
  <si>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</si>
  <si>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</si>
  <si>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</si>
  <si>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</si>
  <si>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</si>
  <si>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</si>
  <si>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</si>
  <si>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</si>
  <si>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</si>
  <si>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</si>
  <si>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</si>
  <si>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</si>
  <si>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</si>
  <si>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</si>
  <si>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</si>
  <si>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</si>
  <si>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</si>
  <si>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</si>
  <si>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</si>
  <si>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</si>
  <si>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</si>
  <si>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</si>
  <si>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</si>
  <si>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</si>
  <si>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</si>
  <si>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</si>
  <si>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</si>
  <si>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</si>
  <si>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</si>
  <si>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</si>
  <si>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</si>
  <si>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</si>
  <si>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</si>
  <si>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</si>
  <si>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</si>
  <si>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</si>
  <si>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</si>
  <si>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</si>
  <si>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</si>
  <si>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</si>
  <si>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</si>
  <si>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</si>
  <si>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</si>
  <si>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</si>
  <si>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</si>
  <si>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</si>
  <si>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</si>
  <si>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</si>
  <si>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</si>
  <si>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</si>
  <si>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</si>
  <si>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</si>
  <si>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</si>
  <si>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</si>
  <si>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</si>
  <si>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</si>
  <si>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</si>
  <si>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</si>
  <si>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</si>
  <si>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</si>
  <si>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</si>
  <si>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</si>
  <si>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</si>
  <si>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</si>
  <si>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</si>
  <si>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</si>
  <si>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</si>
  <si>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</si>
  <si>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</si>
  <si>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</si>
  <si>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</si>
  <si>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</si>
  <si>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</si>
  <si>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</si>
  <si>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</si>
  <si>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</si>
  <si>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</si>
  <si>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</si>
  <si>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</si>
  <si>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</si>
  <si>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</si>
  <si>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</si>
  <si>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</si>
  <si>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</si>
  <si>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</si>
  <si>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</si>
  <si>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</si>
  <si>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</si>
  <si>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</si>
  <si>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</si>
  <si>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</si>
  <si>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</si>
  <si>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</si>
  <si>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</si>
  <si>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</si>
  <si>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</si>
  <si>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</si>
  <si>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</si>
  <si>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</si>
  <si>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</si>
  <si>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</si>
  <si>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</si>
  <si>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</si>
  <si>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</si>
  <si>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</si>
  <si>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</si>
  <si>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</si>
  <si>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</si>
  <si>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</si>
  <si>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</si>
  <si>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</si>
  <si>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</si>
  <si>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</si>
  <si>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</si>
  <si>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</si>
  <si>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</si>
  <si>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</si>
  <si>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</si>
  <si>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</si>
  <si>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</si>
  <si>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</si>
  <si>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</si>
  <si>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</si>
  <si>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</si>
  <si>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</si>
  <si>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</si>
  <si>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</si>
  <si>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</si>
  <si>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</si>
  <si>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</si>
  <si>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</si>
  <si>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</si>
  <si>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</si>
  <si>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</si>
  <si>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</si>
  <si>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</si>
  <si>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</si>
  <si>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</si>
  <si>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</si>
  <si>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</si>
  <si>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</si>
  <si>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</si>
  <si>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</si>
  <si>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</si>
  <si>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</si>
  <si>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</si>
  <si>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</si>
  <si>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</si>
  <si>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</si>
  <si>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</si>
  <si>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</si>
  <si>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</si>
  <si>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</si>
  <si>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</si>
  <si>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</si>
  <si>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</si>
  <si>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</si>
  <si>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</si>
  <si>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</si>
  <si>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</si>
  <si>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</si>
  <si>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</si>
  <si>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</si>
  <si>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</si>
  <si>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</si>
  <si>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</si>
  <si>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</si>
  <si>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</si>
  <si>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</si>
  <si>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</si>
  <si>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</si>
  <si>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</si>
  <si>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</si>
  <si>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</si>
  <si>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</si>
  <si>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</si>
  <si>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</si>
  <si>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</si>
  <si>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</si>
  <si>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</si>
  <si>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</si>
  <si>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</si>
  <si>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</si>
  <si>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</si>
  <si>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</si>
  <si>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</si>
  <si>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</si>
  <si>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</si>
  <si>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</si>
  <si>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</si>
  <si>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</si>
  <si>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</si>
  <si>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</si>
  <si>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</si>
  <si>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</si>
  <si>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</si>
  <si>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</si>
  <si>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</si>
  <si>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</si>
  <si>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</si>
  <si>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</si>
  <si>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</si>
  <si>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</si>
  <si>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</si>
  <si>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</si>
  <si>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</si>
  <si>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</si>
  <si>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</si>
  <si>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</si>
  <si>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</si>
  <si>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</si>
  <si>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</si>
  <si>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</si>
  <si>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</si>
  <si>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</si>
  <si>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</si>
  <si>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</si>
  <si>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</si>
  <si>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</si>
  <si>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</si>
  <si>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</si>
  <si>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</si>
  <si>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</si>
  <si>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</si>
  <si>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</si>
  <si>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</si>
  <si>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</si>
  <si>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</si>
  <si>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</si>
  <si>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</si>
  <si>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</si>
  <si>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</si>
  <si>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</si>
  <si>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</si>
  <si>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</si>
  <si>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</si>
  <si>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</si>
  <si>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</si>
  <si>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</si>
  <si>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</si>
  <si>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</si>
  <si>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</si>
  <si>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</si>
  <si>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</si>
  <si>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</si>
  <si>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</si>
  <si>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</si>
  <si>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</si>
  <si>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</si>
  <si>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</si>
  <si>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</si>
  <si>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</si>
  <si>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</si>
  <si>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</si>
  <si>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</si>
  <si>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</si>
  <si>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</si>
  <si>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</si>
  <si>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</si>
  <si>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</si>
  <si>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</si>
  <si>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</si>
  <si>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</si>
  <si>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</si>
  <si>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</si>
  <si>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</si>
  <si>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</si>
  <si>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</si>
  <si>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</si>
  <si>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</si>
  <si>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</si>
  <si>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</si>
  <si>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</si>
  <si>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</si>
  <si>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</si>
  <si>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</si>
  <si>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</si>
  <si>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</si>
  <si>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</si>
  <si>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</si>
  <si>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</si>
  <si>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</si>
  <si>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</si>
  <si>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</si>
  <si>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</si>
  <si>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</si>
  <si>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</si>
  <si>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</si>
  <si>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</si>
  <si>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</si>
  <si>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</si>
  <si>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</si>
  <si>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</si>
  <si>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</si>
  <si>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</si>
  <si>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</si>
  <si>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</si>
  <si>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</si>
  <si>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</si>
  <si>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</si>
  <si>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</si>
  <si>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</si>
  <si>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</si>
  <si>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</si>
  <si>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</si>
  <si>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</si>
  <si>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</si>
  <si>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</si>
  <si>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</si>
  <si>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</si>
  <si>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</si>
  <si>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</si>
  <si>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</si>
  <si>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</si>
  <si>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</si>
  <si>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</si>
  <si>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</si>
  <si>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</si>
  <si>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</si>
  <si>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</si>
  <si>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</si>
  <si>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</si>
  <si>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</si>
  <si>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</si>
  <si>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</si>
  <si>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</si>
  <si>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</si>
  <si>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</si>
  <si>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</si>
  <si>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</si>
  <si>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</si>
  <si>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</si>
  <si>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</si>
  <si>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</si>
  <si>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</si>
  <si>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</si>
  <si>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</si>
  <si>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</si>
  <si>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</si>
  <si>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</si>
  <si>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</si>
  <si>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</si>
  <si>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</si>
  <si>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</si>
  <si>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</si>
  <si>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</si>
  <si>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</si>
  <si>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</si>
  <si>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</si>
  <si>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</si>
  <si>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</si>
  <si>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</si>
  <si>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</si>
  <si>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</si>
  <si>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</si>
  <si>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</si>
  <si>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</si>
  <si>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</si>
  <si>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</si>
  <si>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</si>
  <si>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</si>
  <si>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</si>
  <si>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</si>
  <si>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</si>
  <si>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</si>
  <si>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</si>
  <si>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</si>
  <si>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</si>
  <si>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</si>
  <si>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</si>
  <si>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</si>
  <si>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</si>
  <si>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</si>
  <si>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</si>
  <si>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</si>
  <si>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</si>
  <si>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</si>
  <si>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</si>
  <si>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</si>
  <si>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</si>
  <si>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</si>
  <si>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</si>
  <si>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</si>
  <si>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</si>
  <si>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</si>
  <si>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</si>
  <si>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</si>
  <si>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</si>
  <si>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</si>
  <si>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</si>
  <si>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</si>
  <si>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</si>
  <si>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</si>
  <si>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</si>
  <si>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</si>
  <si>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</si>
  <si>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</si>
  <si>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</si>
  <si>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</si>
  <si>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</si>
  <si>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</si>
  <si>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</si>
  <si>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</si>
  <si>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</si>
  <si>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</si>
  <si>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</si>
  <si>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</si>
  <si>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</si>
  <si>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</si>
  <si>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</si>
  <si>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</si>
  <si>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</si>
  <si>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</si>
  <si>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</si>
  <si>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</si>
  <si>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</si>
  <si>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</si>
  <si>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</si>
  <si>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</si>
  <si>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</si>
  <si>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</si>
  <si>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</si>
  <si>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</si>
  <si>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</si>
  <si>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</si>
  <si>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</si>
  <si>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</si>
  <si>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</si>
  <si>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</si>
  <si>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</si>
  <si>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</si>
  <si>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</si>
  <si>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</si>
  <si>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</si>
  <si>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</si>
  <si>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</si>
  <si>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</si>
  <si>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</si>
  <si>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</si>
  <si>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</si>
  <si>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</si>
  <si>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</si>
  <si>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</si>
  <si>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</si>
  <si>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</si>
  <si>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</si>
  <si>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</si>
  <si>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</si>
  <si>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</si>
  <si>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</si>
  <si>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</si>
  <si>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</si>
  <si>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</si>
  <si>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</si>
  <si>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</si>
  <si>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</si>
  <si>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</si>
  <si>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</si>
  <si>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</si>
  <si>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</si>
  <si>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</si>
  <si>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</si>
  <si>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</si>
  <si>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</si>
  <si>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</si>
  <si>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</si>
  <si>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</si>
  <si>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</si>
  <si>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</si>
  <si>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</si>
  <si>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</si>
  <si>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</si>
  <si>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</si>
  <si>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</si>
  <si>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</si>
  <si>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</si>
  <si>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</si>
  <si>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</si>
  <si>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</si>
  <si>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</si>
  <si>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</si>
  <si>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</si>
  <si>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</si>
  <si>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</si>
  <si>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</si>
  <si>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</si>
  <si>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</si>
  <si>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</si>
  <si>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</si>
  <si>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</si>
  <si>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</si>
  <si>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</si>
  <si>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</si>
  <si>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</si>
  <si>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</si>
  <si>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</si>
  <si>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</si>
  <si>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</si>
  <si>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</si>
  <si>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</si>
  <si>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</si>
  <si>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</si>
  <si>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</si>
  <si>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</si>
  <si>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</si>
  <si>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</si>
  <si>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</si>
  <si>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</si>
  <si>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</si>
  <si>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</si>
  <si>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</si>
  <si>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</si>
  <si>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</si>
  <si>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</si>
  <si>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</si>
  <si>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</si>
  <si>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</si>
  <si>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</si>
  <si>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</si>
  <si>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</si>
  <si>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</si>
  <si>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</si>
  <si>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</si>
  <si>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</si>
  <si>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</si>
  <si>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</si>
  <si>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</si>
  <si>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</si>
  <si>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</si>
  <si>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</si>
  <si>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</si>
  <si>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</si>
  <si>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</si>
  <si>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</si>
  <si>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</si>
  <si>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</si>
  <si>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</si>
  <si>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</si>
  <si>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</si>
  <si>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</si>
  <si>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</si>
  <si>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</si>
  <si>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</si>
  <si>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</si>
  <si>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</si>
  <si>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</si>
  <si>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</si>
  <si>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</si>
  <si>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</si>
  <si>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</si>
  <si>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</si>
  <si>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</si>
  <si>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</si>
  <si>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</si>
  <si>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</si>
  <si>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</si>
  <si>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</si>
  <si>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</si>
  <si>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</si>
  <si>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</si>
  <si>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</si>
  <si>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</si>
  <si>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</si>
  <si>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</si>
  <si>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</si>
  <si>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</si>
  <si>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</si>
  <si>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</si>
  <si>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</si>
  <si>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</si>
  <si>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</si>
  <si>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</si>
  <si>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</si>
  <si>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</si>
  <si>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</si>
  <si>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</si>
  <si>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</si>
  <si>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</si>
  <si>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</si>
  <si>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</si>
  <si>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</si>
  <si>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</si>
  <si>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</si>
  <si>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</si>
  <si>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</si>
  <si>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</si>
  <si>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</si>
  <si>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</si>
  <si>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</si>
  <si>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</si>
  <si>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</si>
  <si>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</si>
  <si>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</si>
  <si>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</si>
  <si>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</si>
  <si>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</si>
  <si>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</si>
  <si>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</si>
  <si>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</si>
  <si>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</si>
  <si>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</si>
  <si>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</si>
  <si>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</si>
  <si>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</si>
  <si>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</si>
  <si>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</si>
  <si>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</si>
  <si>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</si>
  <si>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</si>
  <si>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</si>
  <si>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</si>
  <si>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</si>
  <si>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</si>
  <si>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</si>
  <si>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</si>
  <si>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</si>
  <si>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</si>
  <si>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</si>
  <si>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</si>
  <si>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</si>
  <si>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</si>
  <si>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</si>
  <si>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</si>
  <si>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</si>
  <si>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</si>
  <si>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</si>
  <si>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</si>
  <si>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</si>
  <si>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</si>
  <si>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</si>
  <si>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</si>
  <si>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</si>
  <si>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</si>
  <si>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</si>
  <si>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</si>
  <si>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</si>
  <si>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</si>
  <si>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</si>
  <si>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</si>
  <si>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</si>
  <si>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</si>
  <si>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</si>
  <si>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</si>
  <si>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</si>
  <si>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</si>
  <si>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</si>
  <si>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</si>
  <si>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</si>
  <si>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</si>
  <si>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</si>
  <si>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</si>
  <si>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</si>
  <si>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</si>
  <si>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</si>
  <si>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</si>
  <si>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</si>
  <si>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</si>
  <si>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</si>
  <si>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</si>
  <si>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</si>
  <si>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</si>
  <si>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</si>
  <si>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</si>
  <si>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</si>
  <si>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</si>
  <si>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</si>
  <si>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</si>
  <si>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</si>
  <si>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</si>
  <si>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</si>
  <si>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</si>
  <si>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</si>
  <si>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</si>
  <si>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</si>
  <si>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</si>
  <si>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</si>
  <si>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</si>
  <si>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</si>
  <si>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</si>
  <si>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</si>
  <si>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</si>
  <si>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</si>
  <si>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</si>
  <si>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</si>
  <si>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</si>
  <si>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</si>
  <si>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</si>
  <si>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</si>
  <si>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</si>
  <si>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</si>
  <si>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</si>
  <si>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</si>
  <si>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</si>
  <si>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</si>
  <si>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</si>
  <si>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</si>
  <si>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</si>
  <si>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</si>
  <si>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</si>
  <si>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</si>
  <si>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</si>
  <si>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</si>
  <si>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</si>
  <si>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</si>
  <si>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</si>
  <si>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</si>
  <si>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</si>
  <si>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</si>
  <si>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</si>
  <si>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</si>
  <si>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</si>
  <si>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</si>
  <si>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</si>
  <si>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</si>
  <si>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</si>
  <si>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</si>
  <si>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</si>
  <si>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</si>
  <si>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</si>
  <si>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</si>
  <si>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</si>
  <si>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</si>
  <si>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</si>
  <si>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</si>
  <si>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</si>
  <si>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</si>
  <si>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</si>
  <si>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</si>
  <si>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</si>
  <si>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</si>
  <si>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</si>
  <si>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</si>
  <si>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</si>
  <si>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</si>
  <si>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</si>
  <si>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</si>
  <si>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</si>
  <si>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</si>
  <si>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</si>
  <si>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</si>
  <si>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</si>
  <si>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</si>
  <si>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</si>
  <si>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</si>
  <si>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</si>
  <si>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</si>
  <si>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</si>
  <si>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</si>
  <si>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</si>
  <si>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</si>
  <si>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</si>
  <si>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</si>
  <si>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</si>
  <si>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</si>
  <si>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</si>
  <si>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</si>
  <si>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</si>
  <si>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</si>
  <si>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</si>
  <si>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</si>
  <si>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</si>
  <si>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</si>
  <si>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</si>
  <si>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</si>
  <si>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</si>
  <si>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</si>
  <si>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</si>
  <si>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</si>
  <si>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</si>
  <si>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</si>
  <si>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</si>
  <si>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</si>
  <si>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</si>
  <si>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</si>
  <si>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</si>
  <si>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</si>
  <si>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</si>
  <si>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</si>
  <si>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</si>
  <si>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</si>
  <si>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</si>
  <si>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</si>
  <si>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</si>
  <si>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</si>
  <si>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</si>
  <si>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</si>
  <si>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</si>
  <si>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</si>
  <si>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</si>
  <si>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</si>
  <si>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</si>
  <si>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</si>
  <si>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</si>
  <si>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</si>
  <si>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</si>
  <si>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</si>
  <si>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</si>
  <si>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</si>
  <si>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</si>
  <si>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</si>
  <si>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</si>
  <si>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</si>
  <si>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</si>
  <si>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</si>
  <si>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</si>
  <si>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</si>
  <si>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</si>
  <si>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</si>
  <si>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</si>
  <si>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</si>
  <si>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</si>
  <si>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</si>
  <si>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</si>
  <si>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</si>
  <si>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</si>
  <si>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</si>
  <si>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</si>
  <si>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</si>
  <si>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</si>
  <si>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</si>
  <si>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</si>
  <si>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</si>
  <si>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</si>
  <si>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</si>
  <si>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</si>
  <si>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</si>
  <si>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</si>
  <si>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</si>
  <si>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</si>
  <si>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</si>
  <si>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</si>
  <si>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</si>
  <si>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</si>
  <si>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</si>
  <si>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</si>
  <si>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</si>
  <si>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</si>
  <si>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</si>
  <si>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</si>
  <si>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</si>
  <si>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</si>
  <si>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</si>
  <si>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</si>
  <si>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</si>
  <si>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</si>
  <si>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</si>
  <si>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</si>
  <si>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</si>
  <si>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</si>
  <si>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</si>
  <si>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</si>
  <si>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</si>
  <si>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</si>
  <si>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</si>
  <si>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</si>
  <si>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</si>
  <si>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</si>
  <si>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</si>
  <si>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</si>
  <si>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</si>
  <si>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</si>
  <si>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</si>
  <si>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</si>
  <si>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</si>
  <si>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</si>
  <si>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</si>
  <si>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</si>
  <si>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</si>
  <si>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</si>
  <si>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</si>
  <si>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</si>
  <si>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</si>
  <si>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</si>
  <si>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</si>
  <si>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</si>
  <si>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</si>
  <si>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</si>
  <si>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</si>
  <si>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</si>
  <si>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</si>
  <si>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</si>
  <si>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</si>
  <si>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</si>
  <si>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</si>
  <si>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</si>
  <si>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</si>
  <si>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</si>
  <si>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</si>
  <si>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</si>
  <si>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</si>
  <si>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</si>
  <si>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</si>
  <si>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</si>
  <si>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</si>
  <si>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</si>
  <si>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</si>
  <si>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</si>
  <si>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</si>
  <si>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</si>
  <si>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</si>
  <si>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</si>
  <si>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</si>
  <si>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</si>
  <si>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</si>
  <si>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</si>
  <si>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</si>
  <si>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</si>
  <si>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</si>
  <si>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</si>
  <si>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</si>
  <si>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</si>
  <si>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</si>
  <si>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</si>
  <si>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</si>
  <si>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</si>
  <si>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</si>
  <si>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</si>
  <si>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</si>
  <si>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</si>
  <si>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</si>
  <si>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</si>
  <si>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</si>
  <si>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</si>
  <si>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</si>
  <si>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</si>
  <si>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</si>
  <si>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</si>
  <si>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</si>
  <si>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</si>
  <si>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</si>
  <si>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</si>
  <si>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</si>
  <si>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</si>
  <si>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</si>
  <si>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</si>
  <si>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</si>
  <si>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</si>
  <si>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</si>
  <si>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</si>
  <si>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</si>
  <si>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</si>
  <si>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</si>
  <si>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</si>
  <si>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</si>
  <si>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</si>
  <si>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</si>
  <si>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</si>
  <si>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</si>
  <si>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</si>
  <si>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</si>
  <si>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</si>
  <si>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</si>
  <si>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</si>
  <si>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</si>
  <si>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</si>
  <si>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</si>
  <si>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</si>
  <si>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</si>
  <si>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</si>
  <si>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</si>
  <si>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</si>
  <si>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</si>
  <si>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</si>
  <si>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</si>
  <si>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</si>
  <si>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</si>
  <si>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</si>
  <si>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</si>
  <si>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</si>
  <si>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</si>
  <si>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</si>
  <si>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</si>
  <si>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</si>
  <si>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</si>
  <si>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</si>
  <si>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</si>
  <si>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</si>
  <si>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</si>
  <si>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</si>
  <si>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</si>
  <si>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</si>
  <si>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</si>
  <si>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</si>
  <si>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</si>
  <si>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</si>
  <si>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</si>
  <si>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</si>
  <si>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</si>
  <si>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</si>
  <si>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</si>
  <si>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</si>
  <si>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</si>
  <si>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</si>
  <si>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</si>
  <si>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</si>
  <si>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</si>
  <si>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</si>
  <si>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</si>
  <si>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</si>
  <si>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</si>
  <si>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</si>
  <si>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</si>
  <si>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</si>
  <si>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</si>
  <si>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</si>
  <si>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</si>
  <si>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</si>
  <si>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</si>
  <si>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</si>
  <si>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</si>
  <si>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</si>
  <si>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</si>
  <si>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</si>
  <si>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</si>
  <si>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</si>
  <si>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</si>
  <si>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</si>
  <si>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</si>
  <si>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</si>
  <si>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</si>
  <si>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</si>
  <si>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</si>
  <si>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</si>
  <si>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</si>
  <si>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</si>
  <si>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</si>
  <si>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</si>
  <si>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</si>
  <si>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</si>
  <si>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</si>
  <si>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</si>
  <si>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</si>
  <si>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</si>
  <si>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</si>
  <si>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</si>
  <si>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</si>
  <si>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</si>
  <si>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</si>
  <si>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</si>
  <si>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</si>
  <si>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</si>
  <si>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</si>
  <si>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</si>
  <si>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</si>
  <si>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</si>
  <si>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</si>
  <si>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</si>
  <si>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</si>
  <si>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</si>
  <si>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</si>
  <si>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</si>
  <si>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</si>
  <si>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</si>
  <si>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</si>
  <si>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</si>
  <si>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</si>
  <si>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</si>
  <si>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</si>
  <si>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</si>
  <si>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</si>
  <si>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</si>
  <si>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</si>
  <si>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</si>
  <si>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</si>
  <si>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</si>
  <si>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</si>
  <si>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</si>
  <si>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</si>
  <si>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</si>
  <si>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</si>
  <si>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</si>
  <si>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</si>
  <si>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</si>
  <si>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</si>
  <si>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</si>
  <si>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</si>
  <si>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</si>
  <si>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</si>
  <si>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</si>
  <si>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</si>
  <si>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</si>
  <si>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</si>
  <si>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</si>
  <si>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</si>
  <si>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</si>
  <si>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</si>
  <si>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</si>
  <si>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</si>
  <si>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</si>
  <si>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</si>
  <si>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</si>
  <si>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</si>
  <si>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</si>
  <si>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</si>
  <si>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</si>
  <si>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</si>
  <si>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</si>
  <si>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</si>
  <si>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</si>
  <si>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</si>
  <si>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</si>
  <si>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</si>
  <si>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</si>
  <si>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</si>
  <si>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</si>
  <si>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</si>
  <si>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</si>
  <si>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</si>
  <si>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</si>
  <si>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</si>
  <si>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</si>
  <si>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</si>
  <si>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</si>
  <si>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</si>
  <si>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</si>
  <si>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</si>
  <si>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</si>
  <si>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</si>
  <si>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</si>
  <si>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</si>
  <si>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</si>
  <si>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</si>
  <si>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</si>
  <si>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</si>
  <si>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</si>
  <si>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</si>
  <si>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</si>
  <si>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</si>
  <si>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</si>
  <si>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</si>
  <si>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</si>
  <si>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</si>
  <si>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</si>
  <si>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</si>
  <si>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</si>
  <si>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</si>
  <si>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</si>
  <si>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</si>
  <si>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</si>
  <si>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</si>
  <si>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</si>
  <si>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</si>
  <si>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</si>
  <si>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</si>
  <si>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</si>
  <si>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</si>
  <si>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</si>
  <si>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</si>
  <si>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</si>
  <si>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</si>
  <si>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</si>
  <si>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</si>
  <si>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</si>
  <si>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</si>
  <si>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</si>
  <si>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</si>
  <si>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</si>
  <si>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</si>
  <si>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</si>
  <si>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</si>
  <si>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</si>
  <si>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</si>
  <si>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</si>
  <si>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</si>
  <si>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</si>
  <si>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</si>
  <si>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</si>
  <si>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</si>
  <si>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</si>
  <si>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</si>
  <si>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</si>
  <si>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</si>
  <si>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</si>
  <si>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</si>
  <si>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</si>
  <si>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</si>
  <si>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</si>
  <si>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</si>
  <si>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</si>
  <si>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</si>
  <si>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</si>
  <si>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</si>
  <si>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</si>
  <si>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</si>
  <si>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</si>
  <si>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</si>
  <si>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</si>
  <si>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</si>
  <si>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</si>
  <si>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</si>
  <si>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</si>
  <si>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</si>
  <si>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</si>
  <si>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</si>
  <si>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</si>
  <si>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</si>
  <si>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</si>
  <si>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</si>
  <si>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</si>
  <si>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</si>
  <si>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</si>
  <si>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</si>
  <si>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</si>
  <si>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</si>
  <si>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</si>
  <si>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</si>
  <si>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</si>
  <si>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</si>
  <si>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</si>
  <si>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</si>
  <si>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</si>
  <si>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</si>
  <si>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</si>
  <si>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</si>
  <si>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</si>
  <si>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</si>
  <si>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</si>
  <si>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</si>
  <si>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</si>
  <si>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</si>
  <si>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</si>
  <si>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</si>
  <si>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</si>
  <si>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</si>
  <si>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</si>
  <si>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</si>
  <si>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</si>
  <si>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</si>
  <si>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</si>
  <si>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</si>
  <si>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</si>
  <si>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</si>
  <si>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</si>
  <si>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</si>
  <si>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</si>
  <si>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</si>
  <si>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</si>
  <si>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</si>
  <si>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</si>
  <si>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</si>
  <si>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</si>
  <si>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</si>
  <si>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</si>
  <si>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</si>
  <si>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</si>
  <si>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</si>
  <si>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</si>
  <si>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</si>
  <si>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</si>
  <si>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</si>
  <si>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</si>
  <si>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</si>
  <si>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</si>
  <si>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</si>
  <si>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</si>
  <si>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</si>
  <si>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</si>
  <si>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</si>
  <si>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</si>
  <si>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</si>
  <si>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</si>
  <si>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</si>
  <si>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</si>
  <si>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</si>
  <si>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</si>
  <si>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</si>
  <si>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</si>
  <si>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</si>
  <si>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</si>
  <si>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</si>
  <si>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</si>
  <si>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</si>
  <si>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</si>
  <si>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</si>
  <si>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</si>
  <si>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</si>
  <si>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</si>
  <si>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</si>
  <si>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</si>
  <si>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</si>
  <si>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</si>
  <si>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</si>
  <si>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</si>
  <si>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</si>
  <si>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</si>
  <si>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</si>
  <si>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</si>
  <si>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</si>
  <si>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</si>
  <si>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</si>
  <si>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</si>
  <si>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</si>
  <si>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</si>
  <si>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</si>
  <si>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</si>
  <si>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</si>
  <si>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</si>
  <si>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</si>
  <si>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</si>
  <si>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</si>
  <si>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</si>
  <si>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</si>
  <si>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</si>
  <si>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</si>
  <si>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</si>
  <si>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</si>
  <si>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</si>
  <si>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</si>
  <si>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</si>
  <si>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</si>
  <si>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</si>
  <si>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</si>
  <si>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</si>
  <si>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</si>
  <si>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</si>
  <si>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</si>
  <si>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</si>
  <si>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</si>
  <si>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</si>
  <si>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</si>
  <si>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</si>
  <si>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</si>
  <si>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</si>
  <si>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</si>
  <si>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</si>
  <si>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</si>
  <si>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</si>
  <si>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</si>
  <si>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</si>
  <si>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</si>
  <si>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</si>
  <si>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</si>
  <si>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</si>
  <si>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</si>
  <si>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</si>
  <si>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</si>
  <si>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</si>
  <si>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</si>
  <si>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</si>
  <si>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</si>
  <si>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</si>
  <si>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</si>
  <si>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</si>
  <si>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</si>
  <si>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</si>
  <si>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</si>
  <si>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</si>
  <si>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</si>
  <si>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</si>
  <si>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</si>
  <si>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</si>
  <si>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</si>
  <si>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</si>
  <si>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</si>
  <si>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</si>
  <si>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</si>
  <si>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</si>
  <si>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</si>
  <si>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</si>
  <si>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</si>
  <si>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</si>
  <si>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</si>
  <si>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</si>
  <si>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</si>
  <si>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</si>
  <si>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</si>
  <si>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</si>
  <si>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</si>
  <si>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</si>
  <si>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</si>
  <si>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</si>
  <si>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</si>
  <si>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</si>
  <si>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</si>
  <si>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</si>
  <si>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</si>
  <si>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</si>
  <si>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</si>
  <si>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</si>
  <si>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</si>
  <si>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</si>
  <si>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</si>
  <si>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</si>
  <si>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</si>
  <si>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</si>
  <si>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</si>
  <si>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</si>
  <si>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</si>
  <si>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</si>
  <si>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</si>
  <si>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</si>
  <si>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</si>
  <si>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</si>
  <si>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</si>
  <si>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</si>
  <si>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</si>
  <si>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</si>
  <si>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</si>
  <si>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</si>
  <si>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</si>
  <si>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</si>
  <si>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</si>
  <si>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</si>
  <si>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</si>
  <si>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</si>
  <si>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</si>
  <si>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</si>
  <si>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</si>
  <si>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</si>
  <si>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</si>
  <si>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</si>
  <si>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</si>
  <si>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</si>
  <si>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</si>
  <si>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</si>
  <si>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</si>
  <si>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</si>
  <si>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</si>
  <si>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</si>
  <si>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</si>
  <si>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</si>
  <si>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</si>
  <si>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</si>
  <si>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</si>
  <si>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</si>
  <si>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</si>
  <si>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</si>
  <si>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</si>
  <si>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</si>
  <si>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</si>
  <si>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</si>
  <si>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</si>
  <si>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</si>
  <si>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</si>
  <si>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</si>
  <si>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</si>
  <si>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</si>
  <si>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</si>
  <si>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</si>
  <si>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</si>
  <si>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</si>
  <si>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</si>
  <si>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</si>
  <si>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</si>
  <si>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</si>
  <si>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</si>
  <si>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</si>
  <si>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</si>
  <si>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</si>
  <si>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</si>
  <si>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</si>
  <si>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</si>
  <si>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</si>
  <si>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</si>
  <si>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</si>
  <si>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</si>
  <si>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</si>
  <si>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</si>
  <si>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</si>
  <si>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</si>
  <si>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</si>
  <si>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</si>
  <si>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</si>
  <si>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</si>
  <si>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</si>
  <si>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</si>
  <si>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</si>
  <si>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</si>
  <si>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</si>
  <si>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</si>
  <si>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</si>
  <si>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</si>
  <si>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</si>
  <si>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</si>
  <si>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</si>
  <si>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</si>
  <si>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</si>
  <si>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</si>
  <si>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</si>
  <si>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</si>
  <si>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</si>
  <si>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</si>
  <si>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</si>
  <si>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</si>
  <si>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</si>
  <si>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</si>
  <si>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</si>
  <si>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</si>
  <si>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</si>
  <si>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</si>
  <si>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</si>
  <si>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</si>
  <si>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</si>
  <si>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</si>
  <si>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</si>
  <si>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</si>
  <si>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</si>
  <si>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</si>
  <si>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</si>
  <si>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</si>
  <si>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</si>
  <si>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</si>
  <si>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</si>
  <si>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</si>
  <si>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</si>
  <si>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</si>
  <si>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</si>
  <si>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</si>
  <si>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</si>
  <si>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</si>
  <si>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</si>
  <si>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</si>
  <si>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</si>
  <si>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</si>
  <si>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</si>
  <si>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</si>
  <si>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</si>
  <si>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</si>
  <si>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</si>
  <si>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</si>
  <si>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</si>
  <si>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</si>
  <si>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</si>
  <si>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</si>
  <si>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</si>
  <si>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</si>
  <si>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</si>
  <si>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</si>
  <si>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</si>
  <si>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</si>
  <si>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</si>
  <si>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</si>
  <si>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</si>
  <si>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</si>
  <si>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</si>
  <si>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</si>
  <si>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</si>
  <si>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</si>
  <si>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</si>
  <si>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</si>
  <si>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</si>
  <si>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</si>
  <si>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</si>
  <si>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</si>
  <si>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</si>
  <si>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</si>
  <si>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</si>
  <si>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</si>
  <si>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</si>
  <si>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</si>
  <si>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</si>
  <si>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</si>
  <si>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</si>
  <si>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</si>
  <si>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</si>
  <si>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</si>
  <si>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</si>
  <si>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</si>
  <si>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</si>
  <si>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</si>
  <si>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</si>
  <si>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</si>
  <si>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</si>
  <si>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</si>
  <si>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</si>
  <si>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</si>
  <si>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</si>
  <si>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</si>
  <si>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</si>
  <si>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</si>
  <si>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</si>
  <si>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</si>
  <si>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</si>
  <si>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</si>
  <si>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</si>
  <si>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</si>
  <si>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</si>
  <si>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</si>
  <si>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</si>
  <si>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</si>
  <si>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</si>
  <si>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</si>
  <si>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</si>
  <si>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</si>
  <si>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</si>
  <si>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</si>
  <si>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</si>
  <si>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</si>
  <si>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</si>
  <si>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</si>
  <si>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</si>
  <si>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</si>
  <si>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</si>
  <si>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</si>
  <si>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</si>
  <si>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</si>
  <si>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</si>
  <si>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</si>
  <si>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</si>
  <si>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</si>
  <si>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</si>
  <si>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</si>
  <si>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</si>
  <si>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</si>
  <si>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</si>
  <si>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</si>
  <si>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</si>
  <si>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</si>
  <si>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</si>
  <si>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</si>
  <si>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</si>
  <si>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</si>
  <si>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</si>
  <si>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</si>
  <si>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</si>
  <si>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</si>
  <si>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</si>
  <si>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</si>
  <si>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</si>
  <si>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</si>
  <si>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</si>
  <si>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</si>
  <si>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</si>
  <si>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</si>
  <si>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</si>
  <si>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</si>
  <si>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</si>
  <si>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</si>
  <si>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</si>
  <si>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</si>
  <si>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</si>
  <si>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</si>
  <si>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</si>
  <si>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</si>
  <si>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</si>
  <si>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</si>
  <si>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</si>
  <si>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</si>
  <si>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</si>
  <si>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</si>
  <si>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</si>
  <si>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</si>
  <si>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</si>
  <si>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</si>
  <si>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</si>
  <si>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</si>
  <si>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</si>
  <si>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</si>
  <si>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</si>
  <si>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</si>
  <si>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</si>
  <si>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</si>
  <si>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</si>
  <si>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</si>
  <si>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</si>
  <si>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</si>
  <si>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</si>
  <si>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</si>
  <si>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</si>
  <si>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</si>
  <si>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</si>
  <si>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</si>
  <si>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</si>
  <si>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</si>
  <si>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</si>
  <si>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</si>
  <si>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</si>
  <si>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</si>
  <si>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</si>
  <si>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</si>
  <si>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</si>
  <si>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</si>
  <si>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</si>
  <si>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</si>
  <si>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</si>
  <si>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</si>
  <si>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</si>
  <si>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</si>
  <si>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</si>
  <si>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</si>
  <si>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</si>
  <si>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</si>
  <si>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</si>
  <si>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</si>
  <si>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</si>
  <si>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</si>
  <si>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</si>
  <si>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</si>
  <si>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</si>
  <si>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</si>
  <si>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</si>
  <si>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</si>
  <si>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</si>
  <si>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</si>
  <si>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</si>
  <si>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</si>
  <si>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</si>
  <si>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</si>
  <si>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</si>
  <si>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</si>
  <si>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</si>
  <si>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</si>
  <si>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</si>
  <si>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</si>
  <si>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</si>
  <si>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</si>
  <si>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</si>
  <si>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</si>
  <si>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</si>
  <si>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</si>
  <si>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</si>
  <si>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</si>
  <si>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</si>
  <si>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</si>
  <si>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</si>
  <si>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</si>
  <si>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</si>
  <si>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</si>
  <si>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</si>
  <si>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</si>
  <si>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</si>
  <si>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</si>
  <si>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</si>
  <si>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</si>
  <si>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</si>
  <si>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</si>
  <si>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</si>
  <si>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</si>
  <si>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</si>
  <si>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</si>
  <si>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</si>
  <si>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</si>
  <si>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</si>
  <si>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</si>
  <si>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</si>
  <si>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</si>
  <si>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</si>
  <si>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</si>
  <si>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</si>
  <si>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</si>
  <si>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</si>
  <si>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</si>
  <si>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</si>
  <si>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</si>
  <si>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</si>
  <si>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</si>
  <si>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</si>
  <si>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</si>
  <si>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</si>
  <si>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</si>
  <si>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</si>
  <si>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</si>
  <si>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</si>
  <si>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</si>
  <si>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</si>
  <si>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</si>
  <si>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</si>
  <si>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</si>
  <si>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</si>
  <si>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</si>
  <si>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</si>
  <si>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</si>
  <si>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</si>
  <si>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</si>
  <si>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</si>
  <si>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</si>
  <si>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</si>
  <si>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</si>
  <si>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</si>
  <si>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</si>
  <si>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</si>
  <si>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</si>
  <si>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</si>
  <si>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</si>
  <si>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</si>
  <si>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</si>
  <si>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</si>
  <si>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</si>
  <si>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</si>
  <si>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</si>
  <si>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</si>
  <si>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</si>
  <si>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</si>
  <si>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</si>
  <si>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</si>
  <si>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</si>
  <si>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</si>
  <si>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</si>
  <si>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</si>
  <si>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</si>
  <si>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</si>
  <si>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</si>
  <si>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</si>
  <si>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</si>
  <si>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</si>
  <si>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</si>
  <si>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</si>
  <si>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</si>
  <si>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</si>
  <si>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</si>
  <si>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</si>
  <si>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</si>
  <si>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</si>
  <si>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</si>
  <si>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</si>
  <si>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</si>
  <si>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</si>
  <si>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</si>
  <si>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</si>
  <si>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</si>
  <si>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</si>
  <si>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</si>
  <si>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</si>
  <si>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</si>
  <si>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</si>
  <si>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</si>
  <si>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</si>
  <si>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</si>
  <si>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</si>
  <si>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</si>
  <si>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</si>
  <si>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</si>
  <si>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</si>
  <si>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</si>
  <si>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</si>
  <si>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</si>
  <si>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</si>
  <si>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</si>
  <si>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</si>
  <si>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</si>
  <si>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</si>
  <si>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</si>
  <si>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</si>
  <si>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</si>
  <si>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</si>
  <si>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</si>
  <si>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</si>
  <si>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</si>
  <si>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</si>
  <si>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</si>
  <si>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</si>
  <si>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</si>
  <si>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</si>
  <si>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</si>
  <si>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</si>
  <si>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</si>
  <si>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</si>
  <si>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</si>
  <si>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</si>
  <si>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</si>
  <si>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</si>
  <si>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</si>
  <si>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</si>
  <si>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</si>
  <si>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</si>
  <si>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</si>
  <si>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</si>
  <si>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</si>
  <si>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</si>
  <si>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</si>
  <si>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</si>
  <si>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</si>
  <si>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</si>
  <si>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</si>
  <si>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</si>
  <si>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</si>
  <si>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</si>
  <si>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</si>
  <si>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</si>
  <si>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</si>
  <si>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</si>
  <si>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</si>
  <si>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</si>
  <si>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</si>
  <si>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</si>
  <si>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</si>
  <si>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</si>
  <si>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</si>
  <si>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</si>
  <si>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</si>
  <si>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</si>
  <si>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</si>
  <si>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</si>
  <si>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</si>
  <si>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</si>
  <si>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</si>
  <si>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</si>
  <si>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</si>
  <si>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</si>
  <si>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</si>
  <si>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</si>
  <si>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</si>
  <si>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</si>
  <si>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</si>
  <si>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</si>
  <si>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</si>
  <si>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</si>
  <si>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</si>
  <si>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</si>
  <si>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</si>
  <si>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</si>
  <si>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</si>
  <si>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</si>
  <si>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</si>
  <si>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</si>
  <si>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</si>
  <si>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</si>
  <si>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</si>
  <si>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</si>
  <si>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</si>
  <si>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</si>
  <si>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</si>
  <si>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</si>
  <si>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</si>
  <si>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</si>
  <si>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</si>
  <si>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</si>
  <si>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</si>
  <si>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</si>
  <si>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</si>
  <si>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</si>
  <si>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</si>
  <si>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</si>
  <si>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</si>
  <si>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</si>
  <si>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</si>
  <si>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</si>
  <si>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</si>
  <si>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</si>
  <si>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</si>
  <si>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</si>
  <si>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</si>
  <si>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</si>
  <si>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</si>
  <si>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</si>
  <si>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</si>
  <si>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</si>
  <si>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</si>
  <si>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</si>
  <si>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</si>
  <si>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</si>
  <si>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</si>
  <si>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</si>
  <si>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</si>
  <si>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</si>
  <si>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</si>
  <si>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</si>
  <si>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</si>
  <si>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</si>
  <si>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</si>
  <si>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</si>
  <si>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</si>
  <si>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</si>
  <si>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</si>
  <si>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</si>
  <si>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</si>
  <si>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</si>
  <si>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</si>
  <si>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</si>
  <si>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</si>
  <si>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</si>
  <si>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</si>
  <si>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</si>
  <si>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</si>
  <si>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</si>
  <si>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</si>
  <si>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</si>
  <si>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</si>
  <si>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</si>
  <si>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</si>
  <si>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</si>
  <si>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</si>
  <si>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</si>
  <si>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</si>
  <si>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</si>
  <si>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</si>
  <si>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</si>
  <si>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</si>
  <si>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</si>
  <si>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</si>
  <si>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</si>
  <si>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</si>
  <si>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</si>
  <si>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</si>
  <si>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</si>
  <si>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</si>
  <si>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</si>
  <si>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</si>
  <si>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</si>
  <si>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</si>
  <si>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</si>
  <si>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</si>
  <si>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</si>
  <si>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</si>
  <si>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</si>
  <si>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</si>
  <si>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</si>
  <si>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</si>
  <si>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</si>
  <si>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</si>
  <si>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</si>
  <si>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</si>
  <si>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</si>
  <si>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</si>
  <si>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</si>
  <si>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</si>
  <si>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</si>
  <si>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</si>
  <si>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</si>
  <si>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</si>
  <si>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</si>
  <si>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</si>
  <si>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</si>
  <si>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</si>
  <si>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</si>
  <si>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</si>
  <si>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</si>
  <si>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</si>
  <si>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</si>
  <si>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</si>
  <si>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</si>
  <si>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</si>
  <si>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</si>
  <si>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</si>
  <si>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</si>
  <si>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</si>
  <si>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</si>
  <si>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</si>
  <si>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</si>
  <si>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</si>
  <si>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</si>
  <si>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</si>
  <si>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</si>
  <si>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</si>
  <si>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</si>
  <si>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</si>
  <si>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</si>
  <si>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</si>
  <si>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</si>
  <si>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</si>
  <si>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</si>
  <si>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</si>
  <si>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</si>
  <si>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</si>
  <si>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</si>
  <si>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</si>
  <si>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</si>
  <si>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</si>
  <si>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</si>
  <si>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</si>
  <si>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</si>
  <si>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</si>
  <si>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</si>
  <si>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</si>
  <si>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</si>
  <si>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</si>
  <si>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</si>
  <si>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</si>
  <si>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</si>
  <si>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</si>
  <si>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</si>
  <si>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</si>
  <si>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</si>
  <si>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</si>
  <si>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</si>
  <si>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</si>
  <si>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</si>
  <si>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</si>
  <si>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</si>
  <si>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</si>
  <si>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</si>
  <si>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</si>
  <si>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</si>
  <si>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</si>
  <si>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</si>
  <si>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</si>
  <si>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</si>
  <si>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</si>
  <si>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</si>
  <si>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</si>
  <si>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</si>
  <si>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</si>
  <si>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</si>
  <si>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</si>
  <si>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</si>
  <si>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</si>
  <si>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</si>
  <si>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</si>
  <si>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</si>
  <si>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</si>
  <si>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</si>
  <si>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</si>
  <si>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</si>
  <si>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</si>
  <si>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</si>
  <si>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</si>
  <si>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</si>
  <si>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</si>
  <si>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</si>
  <si>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</si>
  <si>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</si>
  <si>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</si>
  <si>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</si>
  <si>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</si>
  <si>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</si>
  <si>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</si>
  <si>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</si>
  <si>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</si>
  <si>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</si>
  <si>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</si>
  <si>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</si>
  <si>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</si>
  <si>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</si>
  <si>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</si>
  <si>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</si>
  <si>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</si>
  <si>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</si>
  <si>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</si>
  <si>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</si>
  <si>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</si>
  <si>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</si>
  <si>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</si>
  <si>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</si>
  <si>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</si>
  <si>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</si>
  <si>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</si>
  <si>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</si>
  <si>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</si>
  <si>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</si>
  <si>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</si>
  <si>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</si>
  <si>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</si>
  <si>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</si>
  <si>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</si>
  <si>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</si>
  <si>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</si>
  <si>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</si>
  <si>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</si>
  <si>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</si>
  <si>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</si>
  <si>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</si>
  <si>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</si>
  <si>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</si>
  <si>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</si>
  <si>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</si>
  <si>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</si>
  <si>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</si>
  <si>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</si>
  <si>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</si>
  <si>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</si>
  <si>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</si>
  <si>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</si>
  <si>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</si>
  <si>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</si>
  <si>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</si>
  <si>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</si>
  <si>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</si>
  <si>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</si>
  <si>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</si>
  <si>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</si>
  <si>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</si>
  <si>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</si>
  <si>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</si>
  <si>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</si>
  <si>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</si>
  <si>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</si>
  <si>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</si>
  <si>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</si>
  <si>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</si>
  <si>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</si>
  <si>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</si>
  <si>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</si>
  <si>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</si>
  <si>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</si>
  <si>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</si>
  <si>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</si>
  <si>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</si>
  <si>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</si>
  <si>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</si>
  <si>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</si>
  <si>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</si>
  <si>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</si>
  <si>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</si>
  <si>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</si>
  <si>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</si>
  <si>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</si>
  <si>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</si>
  <si>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</si>
  <si>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</si>
  <si>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</si>
  <si>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</si>
  <si>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</si>
  <si>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</si>
  <si>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</si>
  <si>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</si>
  <si>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</si>
  <si>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</si>
  <si>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</si>
  <si>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</si>
  <si>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</si>
  <si>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</si>
  <si>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</si>
  <si>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</si>
  <si>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</si>
  <si>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</si>
  <si>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</si>
  <si>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</si>
  <si>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</si>
  <si>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</si>
  <si>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</si>
  <si>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</si>
  <si>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</si>
  <si>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</si>
  <si>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</si>
  <si>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</si>
  <si>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</si>
  <si>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</si>
  <si>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</si>
  <si>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</si>
  <si>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</si>
  <si>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</si>
  <si>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</si>
  <si>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</si>
  <si>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</si>
  <si>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</si>
  <si>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</si>
  <si>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</si>
  <si>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</si>
  <si>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</si>
  <si>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</si>
  <si>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</si>
  <si>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</si>
  <si>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</si>
  <si>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</si>
  <si>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</si>
  <si>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</si>
  <si>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</si>
  <si>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</si>
  <si>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</si>
  <si>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</si>
  <si>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</si>
  <si>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</si>
  <si>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</si>
  <si>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</si>
  <si>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</si>
  <si>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</si>
  <si>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</si>
  <si>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</si>
  <si>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</si>
  <si>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</si>
  <si>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</si>
  <si>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</si>
  <si>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</si>
  <si>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</si>
  <si>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</si>
  <si>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</si>
  <si>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</si>
  <si>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</si>
  <si>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</si>
  <si>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</si>
  <si>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</si>
  <si>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</si>
  <si>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</si>
  <si>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</si>
  <si>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</si>
  <si>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</si>
  <si>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</si>
  <si>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</si>
  <si>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</si>
  <si>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</si>
  <si>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</si>
  <si>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</si>
  <si>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</si>
  <si>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</si>
  <si>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</si>
  <si>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</si>
  <si>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</si>
  <si>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</si>
  <si>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</si>
  <si>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</si>
  <si>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</si>
  <si>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</si>
  <si>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</si>
  <si>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</si>
  <si>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</si>
  <si>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</si>
  <si>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</si>
  <si>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</si>
  <si>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</si>
  <si>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</si>
  <si>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</si>
  <si>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</si>
  <si>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</si>
  <si>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</si>
  <si>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</si>
  <si>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</si>
  <si>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</si>
  <si>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</si>
  <si>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</si>
  <si>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</si>
  <si>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</si>
  <si>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</si>
  <si>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</si>
  <si>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</si>
  <si>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</si>
  <si>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</si>
  <si>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</si>
  <si>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</si>
  <si>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</si>
  <si>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</si>
  <si>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</si>
  <si>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</si>
  <si>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</si>
  <si>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</si>
  <si>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</si>
  <si>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</si>
  <si>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</si>
  <si>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</si>
  <si>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</si>
  <si>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</si>
  <si>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</si>
  <si>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</si>
  <si>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</si>
  <si>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</si>
  <si>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</si>
  <si>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</si>
  <si>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</si>
  <si>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</si>
  <si>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</si>
  <si>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</si>
  <si>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</si>
  <si>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</si>
  <si>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</si>
  <si>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</si>
  <si>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</si>
  <si>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</si>
  <si>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</si>
  <si>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</si>
  <si>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</si>
  <si>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</si>
  <si>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</si>
  <si>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</si>
  <si>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</si>
  <si>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</si>
  <si>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</si>
  <si>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</si>
  <si>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</si>
  <si>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</si>
  <si>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</si>
  <si>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</si>
  <si>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</si>
  <si>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</si>
  <si>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</si>
  <si>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</si>
  <si>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</si>
  <si>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</si>
  <si>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</si>
  <si>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</si>
  <si>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</si>
  <si>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</si>
  <si>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</si>
  <si>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</si>
  <si>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</si>
  <si>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</si>
  <si>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</si>
  <si>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</si>
  <si>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</si>
  <si>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</si>
  <si>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</si>
  <si>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</si>
  <si>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</si>
  <si>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</si>
  <si>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</si>
  <si>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</si>
  <si>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</si>
  <si>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</si>
  <si>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</si>
  <si>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</si>
  <si>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</si>
  <si>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</si>
  <si>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</si>
  <si>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</si>
  <si>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</si>
  <si>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</si>
  <si>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</si>
  <si>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</si>
  <si>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</si>
  <si>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</si>
  <si>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</si>
  <si>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</si>
  <si>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</si>
  <si>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</si>
  <si>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</si>
  <si>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</si>
  <si>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</si>
  <si>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</si>
  <si>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</si>
  <si>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</si>
  <si>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</si>
  <si>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</si>
  <si>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</si>
  <si>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</si>
  <si>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</si>
  <si>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</si>
  <si>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</si>
  <si>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</si>
  <si>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</si>
  <si>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</si>
  <si>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</si>
  <si>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</si>
  <si>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</si>
  <si>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</si>
  <si>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</si>
  <si>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</si>
  <si>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</si>
  <si>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</si>
  <si>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</si>
  <si>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</si>
  <si>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</si>
  <si>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</si>
  <si>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</si>
  <si>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</si>
  <si>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</si>
  <si>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</si>
  <si>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</si>
  <si>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</si>
  <si>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</si>
  <si>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</si>
  <si>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</si>
  <si>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</si>
  <si>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</si>
  <si>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</si>
  <si>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</si>
  <si>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</si>
  <si>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</si>
  <si>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</si>
  <si>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</si>
  <si>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</si>
  <si>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</si>
  <si>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</si>
  <si>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</si>
  <si>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</si>
  <si>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</si>
  <si>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</si>
  <si>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</si>
  <si>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</si>
  <si>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</si>
  <si>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</si>
  <si>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</si>
  <si>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</si>
  <si>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</si>
  <si>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</si>
  <si>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</si>
  <si>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</si>
  <si>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</si>
  <si>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</si>
  <si>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</si>
  <si>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</si>
  <si>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</si>
  <si>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</si>
  <si>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</si>
  <si>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</si>
  <si>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</si>
  <si>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</si>
  <si>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</si>
  <si>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</si>
  <si>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</si>
  <si>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</si>
  <si>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</si>
  <si>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</si>
  <si>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</si>
  <si>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</si>
  <si>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</si>
  <si>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</si>
  <si>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</si>
  <si>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</si>
  <si>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</si>
  <si>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</si>
  <si>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</si>
  <si>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</si>
  <si>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</si>
  <si>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</si>
  <si>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</si>
  <si>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</si>
  <si>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</si>
  <si>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</si>
  <si>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</si>
  <si>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</si>
  <si>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</si>
  <si>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</si>
  <si>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</si>
  <si>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</si>
  <si>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</si>
  <si>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</si>
  <si>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</si>
  <si>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</si>
  <si>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</si>
  <si>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</si>
  <si>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</si>
  <si>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</si>
  <si>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</si>
  <si>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</si>
  <si>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</si>
  <si>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</si>
  <si>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</si>
  <si>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</si>
  <si>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</si>
  <si>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</si>
  <si>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</si>
  <si>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</si>
  <si>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</si>
  <si>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</si>
  <si>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</si>
  <si>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</si>
  <si>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</si>
  <si>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</si>
  <si>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</si>
  <si>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</si>
  <si>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</si>
  <si>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</si>
  <si>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</si>
  <si>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</si>
  <si>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</si>
  <si>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</si>
  <si>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</si>
  <si>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</si>
  <si>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</si>
  <si>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</si>
  <si>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</si>
  <si>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</si>
  <si>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</si>
  <si>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</si>
  <si>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</si>
  <si>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</si>
  <si>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</si>
  <si>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</si>
  <si>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</si>
  <si>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</si>
  <si>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</si>
  <si>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</si>
  <si>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</si>
  <si>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</si>
  <si>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</si>
  <si>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</si>
  <si>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</si>
  <si>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</si>
  <si>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</si>
  <si>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</si>
  <si>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</si>
  <si>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</si>
  <si>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</si>
  <si>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</si>
  <si>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</si>
  <si>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</si>
  <si>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</si>
  <si>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</si>
  <si>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</si>
  <si>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</si>
  <si>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</si>
  <si>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</si>
  <si>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</si>
  <si>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</si>
  <si>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</si>
  <si>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</si>
  <si>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</si>
  <si>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</si>
  <si>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</si>
  <si>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</si>
  <si>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</si>
  <si>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</si>
  <si>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</si>
  <si>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</si>
  <si>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</si>
  <si>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</si>
  <si>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</si>
  <si>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</si>
  <si>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</si>
  <si>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</si>
  <si>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</si>
  <si>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</si>
  <si>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</si>
  <si>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</si>
  <si>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</si>
  <si>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</si>
  <si>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</si>
  <si>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</si>
  <si>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</si>
  <si>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</si>
  <si>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</si>
  <si>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</si>
  <si>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</si>
  <si>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</si>
  <si>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</si>
  <si>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</si>
  <si>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</si>
  <si>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</si>
  <si>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</si>
  <si>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</si>
  <si>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</si>
  <si>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</si>
  <si>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</si>
  <si>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</si>
  <si>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</si>
  <si>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</si>
  <si>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</si>
  <si>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</si>
  <si>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</si>
  <si>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</si>
  <si>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</si>
  <si>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</si>
  <si>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</si>
  <si>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</si>
  <si>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</si>
  <si>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</si>
  <si>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</si>
  <si>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</si>
  <si>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</si>
  <si>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</si>
  <si>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</si>
  <si>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</si>
  <si>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</si>
  <si>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</si>
  <si>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</si>
  <si>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</si>
  <si>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</si>
  <si>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</si>
  <si>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</si>
  <si>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</si>
  <si>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</si>
  <si>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</si>
  <si>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</si>
  <si>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</si>
  <si>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</si>
  <si>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</si>
  <si>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</si>
  <si>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</si>
  <si>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</si>
  <si>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</si>
  <si>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</si>
  <si>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</si>
  <si>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</si>
  <si>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</si>
  <si>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</si>
  <si>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</si>
  <si>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</si>
  <si>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</si>
  <si>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</si>
  <si>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</si>
  <si>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</si>
  <si>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</si>
  <si>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</si>
  <si>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</si>
  <si>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</si>
  <si>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</si>
  <si>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</si>
  <si>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</si>
  <si>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</si>
  <si>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</si>
  <si>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</si>
  <si>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</si>
  <si>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</si>
  <si>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</si>
  <si>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</si>
  <si>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</si>
  <si>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</si>
  <si>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</si>
  <si>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</si>
  <si>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</si>
  <si>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</si>
  <si>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</si>
  <si>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</si>
  <si>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</si>
  <si>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</si>
  <si>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</si>
  <si>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</si>
  <si>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</si>
  <si>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</si>
  <si>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</si>
  <si>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</si>
  <si>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</si>
  <si>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</si>
  <si>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</si>
  <si>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</si>
  <si>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</si>
  <si>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</si>
  <si>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</si>
  <si>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</si>
  <si>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</si>
  <si>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</si>
  <si>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</si>
  <si>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</si>
  <si>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</si>
  <si>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</si>
  <si>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</si>
  <si>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</si>
  <si>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</si>
  <si>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</si>
  <si>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</si>
  <si>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</si>
  <si>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</si>
  <si>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</si>
  <si>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</si>
  <si>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</si>
  <si>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</si>
  <si>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</si>
  <si>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</si>
  <si>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</si>
  <si>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</si>
  <si>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</si>
  <si>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</si>
  <si>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</si>
  <si>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</si>
  <si>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</si>
  <si>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</si>
  <si>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</si>
  <si>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</si>
  <si>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</si>
  <si>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</si>
  <si>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</si>
  <si>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</si>
  <si>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</si>
  <si>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</si>
  <si>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</si>
  <si>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</si>
  <si>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</si>
  <si>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</si>
  <si>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</si>
  <si>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</si>
  <si>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</si>
  <si>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</si>
  <si>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</si>
  <si>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</si>
  <si>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</si>
  <si>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</si>
  <si>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</si>
  <si>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</si>
  <si>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</si>
  <si>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</si>
  <si>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</si>
  <si>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</si>
  <si>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</si>
  <si>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</si>
  <si>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</si>
  <si>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</si>
  <si>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</si>
  <si>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</si>
  <si>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</si>
  <si>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</si>
  <si>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</si>
  <si>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</si>
  <si>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</si>
  <si>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</si>
  <si>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</si>
  <si>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</si>
  <si>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</si>
  <si>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</si>
  <si>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</si>
  <si>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</si>
  <si>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</si>
  <si>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</si>
  <si>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</si>
  <si>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</si>
  <si>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</si>
  <si>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</si>
  <si>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</si>
  <si>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</si>
  <si>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</si>
  <si>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</si>
  <si>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</si>
  <si>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</si>
  <si>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</si>
  <si>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</si>
  <si>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</si>
  <si>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</si>
  <si>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</si>
  <si>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</si>
  <si>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</si>
  <si>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</si>
  <si>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</si>
  <si>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</si>
  <si>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</si>
  <si>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</si>
  <si>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</si>
  <si>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</si>
  <si>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</si>
  <si>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</si>
  <si>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</si>
  <si>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</si>
  <si>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</si>
  <si>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</si>
  <si>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</si>
  <si>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</si>
  <si>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</si>
  <si>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</si>
  <si>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</si>
  <si>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</si>
  <si>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</si>
  <si>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</si>
  <si>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</si>
  <si>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</si>
  <si>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</si>
  <si>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</si>
  <si>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</si>
  <si>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</si>
  <si>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</si>
  <si>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</si>
  <si>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</si>
  <si>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</si>
  <si>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</si>
  <si>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</si>
  <si>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</si>
  <si>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</si>
  <si>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</si>
  <si>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</si>
  <si>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</si>
  <si>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</si>
  <si>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</si>
  <si>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</si>
  <si>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</si>
  <si>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</si>
  <si>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</si>
  <si>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</si>
  <si>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</si>
  <si>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</si>
  <si>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</si>
  <si>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</si>
  <si>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</si>
  <si>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</si>
  <si>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</si>
  <si>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</si>
  <si>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</si>
  <si>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</si>
  <si>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</si>
  <si>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</si>
  <si>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</si>
  <si>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</si>
  <si>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</si>
  <si>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</si>
  <si>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</si>
  <si>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</si>
  <si>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</si>
  <si>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</si>
  <si>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</si>
  <si>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</si>
  <si>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</si>
  <si>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</si>
  <si>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</si>
  <si>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</si>
  <si>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</si>
  <si>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</si>
  <si>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</si>
  <si>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</si>
  <si>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</si>
  <si>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</si>
  <si>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</si>
  <si>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</si>
  <si>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</si>
  <si>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</si>
  <si>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</si>
  <si>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</si>
  <si>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</si>
  <si>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</si>
  <si>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</si>
  <si>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</si>
  <si>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</si>
  <si>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</si>
  <si>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</si>
  <si>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</si>
  <si>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</si>
  <si>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</si>
  <si>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</si>
  <si>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</si>
  <si>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</si>
  <si>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</si>
  <si>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</si>
  <si>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</si>
  <si>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</si>
  <si>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</si>
  <si>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</si>
  <si>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</si>
  <si>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</si>
  <si>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</si>
  <si>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</si>
  <si>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</si>
  <si>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</si>
  <si>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</si>
  <si>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</si>
  <si>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</si>
  <si>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</si>
  <si>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</si>
  <si>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</si>
  <si>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</si>
  <si>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</si>
  <si>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</si>
  <si>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</si>
  <si>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</si>
  <si>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</si>
  <si>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</si>
  <si>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</si>
  <si>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</si>
  <si>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</si>
  <si>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</si>
  <si>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</si>
  <si>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</si>
  <si>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</si>
  <si>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</si>
  <si>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</si>
  <si>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</si>
  <si>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</si>
  <si>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</si>
  <si>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</si>
  <si>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</si>
  <si>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</si>
  <si>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</si>
  <si>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</si>
  <si>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</si>
  <si>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</si>
  <si>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</si>
  <si>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</si>
  <si>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</si>
  <si>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</si>
  <si>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</si>
  <si>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</si>
  <si>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</si>
  <si>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</si>
  <si>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</si>
  <si>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</si>
  <si>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</si>
  <si>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</si>
  <si>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</si>
  <si>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</si>
  <si>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</si>
  <si>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</si>
  <si>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</si>
  <si>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</si>
  <si>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</si>
  <si>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</si>
  <si>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</si>
  <si>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</si>
  <si>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</si>
  <si>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</si>
  <si>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</si>
  <si>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</si>
  <si>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</si>
  <si>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</si>
  <si>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</si>
  <si>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</si>
  <si>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</si>
  <si>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</si>
  <si>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</si>
  <si>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</si>
  <si>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</si>
  <si>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</si>
  <si>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</si>
  <si>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</si>
  <si>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</si>
  <si>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</si>
  <si>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</si>
  <si>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</si>
  <si>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</si>
  <si>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</si>
  <si>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</si>
  <si>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</si>
  <si>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</si>
  <si>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</si>
  <si>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</si>
  <si>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</si>
  <si>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</si>
  <si>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</si>
  <si>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</si>
  <si>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</si>
  <si>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</si>
  <si>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</si>
  <si>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</si>
  <si>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</si>
  <si>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</si>
  <si>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</si>
  <si>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</si>
  <si>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</si>
  <si>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</si>
  <si>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</si>
  <si>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</si>
  <si>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</si>
  <si>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</si>
  <si>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</si>
  <si>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</si>
  <si>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</si>
  <si>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</si>
  <si>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</si>
  <si>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</si>
  <si>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</si>
  <si>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</si>
  <si>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</si>
  <si>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</si>
  <si>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</si>
  <si>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</si>
  <si>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</si>
  <si>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</si>
  <si>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</si>
  <si>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</si>
  <si>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</si>
  <si>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</si>
  <si>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</si>
  <si>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</si>
  <si>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</si>
  <si>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</si>
  <si>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</si>
  <si>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</si>
  <si>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</si>
  <si>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</si>
  <si>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</si>
  <si>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</si>
  <si>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</si>
  <si>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</si>
  <si>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</si>
  <si>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</si>
  <si>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</si>
  <si>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</si>
  <si>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</si>
  <si>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</si>
  <si>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</si>
  <si>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</si>
  <si>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</si>
  <si>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</si>
  <si>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</si>
  <si>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</si>
  <si>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</si>
  <si>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</si>
  <si>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</si>
  <si>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</si>
  <si>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</si>
  <si>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</si>
  <si>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</si>
  <si>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</si>
  <si>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</si>
  <si>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</si>
  <si>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</si>
  <si>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</si>
  <si>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</si>
  <si>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</si>
  <si>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</si>
  <si>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</si>
  <si>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</si>
  <si>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</si>
  <si>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</si>
  <si>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</si>
  <si>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</si>
  <si>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</si>
  <si>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</si>
  <si>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</si>
  <si>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</si>
  <si>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</si>
  <si>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</si>
  <si>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</si>
  <si>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</si>
  <si>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</si>
  <si>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</si>
  <si>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</si>
  <si>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</si>
  <si>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</si>
  <si>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</si>
  <si>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</si>
  <si>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</si>
  <si>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</si>
  <si>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</si>
  <si>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</si>
  <si>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</si>
  <si>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</si>
  <si>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</si>
  <si>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</si>
  <si>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</si>
  <si>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</si>
  <si>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</si>
  <si>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</si>
  <si>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</si>
  <si>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</si>
  <si>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</si>
  <si>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</si>
  <si>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</si>
  <si>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</si>
  <si>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</si>
  <si>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</si>
  <si>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</si>
  <si>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</si>
  <si>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</si>
  <si>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</si>
  <si>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</si>
  <si>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</si>
  <si>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</si>
  <si>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</si>
  <si>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</si>
  <si>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</si>
  <si>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</si>
  <si>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</si>
  <si>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</si>
  <si>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</si>
  <si>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</si>
  <si>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</si>
  <si>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</si>
  <si>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</si>
  <si>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</si>
  <si>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</si>
  <si>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</si>
  <si>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</si>
  <si>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</si>
  <si>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</si>
  <si>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</si>
  <si>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</si>
  <si>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</si>
  <si>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</si>
  <si>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</si>
  <si>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</si>
  <si>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</si>
  <si>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</si>
  <si>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</si>
  <si>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</si>
  <si>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</si>
  <si>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</si>
  <si>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</si>
  <si>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</si>
  <si>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</si>
  <si>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</si>
  <si>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</si>
  <si>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</si>
  <si>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</si>
  <si>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</si>
  <si>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</si>
  <si>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</si>
  <si>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</si>
  <si>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</si>
  <si>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</si>
  <si>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</si>
  <si>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</si>
  <si>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</si>
  <si>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</si>
  <si>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</si>
  <si>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</si>
  <si>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</si>
  <si>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</si>
  <si>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</si>
  <si>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</si>
  <si>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</si>
  <si>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</si>
  <si>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</si>
  <si>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</si>
  <si>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</si>
  <si>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</si>
  <si>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</si>
  <si>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</si>
  <si>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</si>
  <si>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</si>
  <si>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</si>
  <si>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</si>
  <si>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</si>
  <si>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</si>
  <si>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</si>
  <si>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</si>
  <si>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</si>
  <si>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</si>
  <si>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</si>
  <si>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</si>
  <si>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</si>
  <si>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</si>
  <si>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</si>
  <si>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</si>
  <si>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</si>
  <si>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</si>
  <si>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</si>
  <si>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</si>
  <si>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</si>
  <si>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</si>
  <si>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</si>
  <si>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</si>
  <si>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</si>
  <si>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</si>
  <si>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</si>
  <si>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</si>
  <si>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</si>
  <si>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</si>
  <si>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</si>
  <si>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</si>
  <si>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</si>
  <si>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</si>
  <si>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</si>
  <si>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</si>
  <si>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</si>
  <si>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</si>
  <si>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</si>
  <si>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</si>
  <si>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</si>
  <si>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</si>
  <si>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</si>
  <si>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</si>
  <si>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</si>
  <si>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</si>
  <si>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</si>
  <si>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</si>
  <si>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</si>
  <si>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</si>
  <si>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</si>
  <si>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</si>
  <si>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</si>
  <si>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</si>
  <si>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</si>
  <si>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</si>
  <si>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</si>
  <si>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</si>
  <si>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</si>
  <si>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</si>
  <si>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</si>
  <si>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</si>
  <si>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</si>
  <si>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</si>
  <si>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</si>
  <si>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</si>
  <si>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</si>
  <si>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</si>
  <si>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</si>
  <si>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</si>
  <si>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</si>
  <si>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</si>
  <si>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</si>
  <si>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</si>
  <si>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</si>
  <si>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</si>
  <si>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</si>
  <si>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</si>
  <si>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</si>
  <si>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</si>
  <si>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</si>
  <si>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</si>
  <si>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</si>
  <si>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</si>
  <si>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</si>
  <si>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</si>
  <si>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</si>
  <si>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</si>
  <si>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</si>
  <si>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</si>
  <si>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</si>
  <si>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</si>
  <si>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</si>
  <si>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</si>
  <si>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</si>
  <si>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</si>
  <si>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</si>
  <si>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</si>
  <si>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</si>
  <si>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</si>
  <si>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</si>
  <si>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</si>
  <si>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</si>
  <si>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</si>
  <si>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</si>
  <si>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</si>
  <si>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</si>
  <si>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</si>
  <si>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</si>
  <si>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</si>
  <si>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</si>
  <si>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</si>
  <si>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</si>
  <si>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</si>
  <si>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</si>
  <si>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</si>
  <si>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</si>
  <si>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</si>
  <si>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</si>
  <si>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</si>
  <si>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</si>
  <si>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</si>
  <si>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</si>
  <si>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</si>
  <si>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</si>
  <si>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</si>
  <si>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</si>
  <si>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</si>
  <si>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</si>
  <si>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</si>
  <si>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</si>
  <si>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</si>
  <si>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</si>
  <si>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</si>
  <si>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</si>
  <si>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</si>
  <si>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</si>
  <si>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</si>
  <si>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</si>
  <si>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</si>
  <si>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</si>
  <si>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</si>
  <si>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</si>
  <si>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</si>
  <si>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</si>
  <si>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</si>
  <si>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</si>
  <si>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</si>
  <si>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</si>
  <si>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</si>
  <si>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</si>
  <si>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</si>
  <si>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</si>
  <si>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</si>
  <si>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</si>
  <si>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</si>
  <si>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</si>
  <si>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</si>
  <si>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</si>
  <si>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</si>
  <si>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</si>
  <si>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</si>
  <si>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</si>
  <si>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</si>
  <si>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</si>
  <si>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</si>
  <si>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</si>
  <si>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</si>
  <si>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</si>
  <si>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</si>
  <si>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</si>
  <si>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</si>
  <si>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</si>
  <si>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</si>
  <si>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</si>
  <si>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</si>
  <si>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</si>
  <si>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</si>
  <si>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</si>
  <si>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</si>
  <si>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</si>
  <si>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</si>
  <si>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</si>
  <si>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</si>
  <si>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</si>
  <si>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</si>
  <si>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</si>
  <si>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</si>
  <si>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</si>
  <si>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</si>
  <si>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</si>
  <si>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</si>
  <si>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</si>
  <si>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</si>
  <si>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</si>
  <si>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</si>
  <si>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</si>
  <si>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</si>
  <si>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</si>
  <si>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</si>
  <si>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</si>
  <si>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</si>
  <si>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</si>
  <si>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</si>
  <si>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</si>
  <si>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</si>
  <si>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</si>
  <si>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</si>
  <si>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</si>
  <si>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</si>
  <si>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</si>
  <si>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</si>
  <si>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</si>
  <si>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</si>
  <si>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</si>
  <si>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</si>
  <si>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</si>
  <si>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</si>
  <si>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</si>
  <si>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</si>
  <si>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</si>
  <si>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</si>
  <si>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</si>
  <si>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</si>
  <si>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</si>
  <si>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</si>
  <si>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</si>
  <si>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</si>
  <si>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</si>
  <si>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</si>
  <si>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</si>
  <si>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</si>
  <si>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</si>
  <si>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</si>
  <si>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</si>
  <si>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</si>
  <si>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</si>
  <si>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</si>
  <si>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</si>
  <si>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</si>
  <si>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</si>
  <si>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</si>
  <si>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</si>
  <si>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</si>
  <si>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</si>
  <si>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</si>
  <si>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</si>
  <si>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</si>
  <si>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</si>
  <si>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</si>
  <si>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</si>
  <si>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</si>
  <si>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</si>
  <si>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</si>
  <si>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</si>
  <si>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</si>
  <si>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</si>
  <si>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</si>
  <si>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</si>
  <si>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</si>
  <si>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</si>
  <si>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</si>
  <si>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</si>
  <si>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</si>
  <si>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</si>
  <si>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</si>
  <si>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</si>
  <si>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</si>
  <si>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</si>
  <si>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</si>
  <si>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</si>
  <si>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</si>
  <si>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</si>
  <si>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</si>
  <si>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</si>
  <si>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</si>
  <si>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</si>
  <si>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</si>
  <si>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</si>
  <si>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</si>
  <si>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</si>
  <si>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</si>
  <si>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</si>
  <si>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</si>
  <si>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</si>
  <si>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</si>
  <si>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</si>
  <si>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</si>
  <si>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</si>
  <si>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</si>
  <si>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</si>
  <si>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</si>
  <si>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</si>
  <si>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</si>
  <si>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</si>
  <si>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</si>
  <si>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</si>
  <si>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</si>
  <si>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</si>
  <si>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</si>
  <si>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</si>
  <si>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</si>
  <si>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</si>
  <si>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</si>
  <si>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</si>
  <si>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</si>
  <si>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</si>
  <si>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</si>
  <si>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</si>
  <si>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</si>
  <si>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</si>
  <si>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</si>
  <si>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</si>
  <si>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</si>
  <si>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</si>
  <si>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</si>
  <si>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</si>
  <si>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</si>
  <si>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</si>
  <si>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</si>
  <si>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</si>
  <si>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</si>
  <si>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</si>
  <si>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</si>
  <si>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</si>
  <si>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</si>
  <si>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</si>
  <si>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</si>
  <si>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</si>
  <si>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</si>
  <si>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</si>
  <si>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</si>
  <si>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</si>
  <si>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</si>
  <si>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</si>
  <si>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</si>
  <si>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</si>
  <si>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</si>
  <si>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</si>
  <si>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</si>
  <si>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</si>
  <si>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</si>
  <si>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</si>
  <si>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</si>
  <si>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</si>
  <si>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</si>
  <si>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</si>
  <si>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</si>
  <si>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</si>
  <si>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</si>
  <si>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</si>
  <si>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</si>
  <si>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</si>
  <si>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</si>
  <si>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</si>
  <si>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</si>
  <si>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</si>
  <si>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</si>
  <si>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</si>
  <si>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</si>
  <si>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</si>
  <si>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</si>
  <si>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</si>
  <si>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</si>
  <si>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</si>
  <si>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</si>
  <si>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</si>
  <si>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</si>
  <si>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</si>
  <si>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</si>
  <si>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</si>
  <si>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</si>
  <si>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</si>
  <si>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</si>
  <si>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</si>
  <si>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</si>
  <si>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</si>
  <si>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</si>
  <si>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</si>
  <si>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</si>
  <si>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</si>
  <si>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</si>
  <si>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</si>
  <si>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</si>
  <si>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</si>
  <si>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</si>
  <si>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</si>
  <si>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</si>
  <si>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</si>
  <si>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</si>
  <si>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</si>
  <si>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</si>
  <si>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</si>
  <si>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</si>
  <si>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</si>
  <si>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</si>
  <si>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</si>
  <si>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</si>
  <si>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</si>
  <si>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</si>
  <si>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</si>
  <si>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</si>
  <si>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</si>
  <si>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</si>
  <si>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</si>
  <si>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</si>
  <si>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</si>
  <si>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</si>
  <si>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</si>
  <si>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</si>
  <si>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</si>
  <si>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</si>
  <si>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</si>
  <si>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</si>
  <si>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</si>
  <si>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</si>
  <si>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</si>
  <si>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</si>
  <si>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</si>
  <si>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</si>
  <si>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</si>
  <si>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</si>
  <si>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</si>
  <si>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</si>
  <si>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</si>
  <si>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</si>
  <si>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</si>
  <si>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</si>
  <si>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</si>
  <si>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</si>
  <si>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</si>
  <si>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</si>
  <si>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</si>
  <si>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</si>
  <si>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</si>
  <si>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</si>
  <si>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</si>
  <si>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</si>
  <si>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</si>
  <si>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</si>
  <si>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</si>
  <si>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</si>
  <si>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</si>
  <si>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</si>
  <si>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</si>
  <si>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</si>
  <si>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</si>
  <si>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</si>
  <si>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</si>
  <si>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</si>
  <si>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</si>
  <si>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</si>
  <si>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</si>
  <si>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</si>
  <si>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</si>
  <si>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</si>
  <si>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</si>
  <si>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</si>
  <si>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</si>
  <si>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</si>
  <si>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</si>
  <si>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</si>
  <si>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</si>
  <si>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</si>
  <si>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</si>
  <si>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</si>
  <si>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</si>
  <si>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</si>
  <si>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</si>
  <si>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</si>
  <si>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</si>
  <si>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</si>
  <si>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</si>
  <si>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</si>
  <si>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</si>
  <si>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</si>
  <si>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</si>
  <si>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</si>
  <si>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</si>
  <si>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</si>
  <si>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</si>
  <si>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</si>
  <si>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</si>
  <si>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</si>
  <si>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</si>
  <si>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</si>
  <si>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</si>
  <si>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</si>
  <si>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</si>
  <si>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</si>
  <si>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</si>
  <si>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</si>
  <si>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</si>
  <si>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</si>
  <si>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</si>
  <si>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</si>
  <si>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</si>
  <si>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</si>
  <si>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</si>
  <si>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</si>
  <si>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</si>
  <si>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</si>
  <si>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</si>
  <si>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</si>
  <si>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</si>
  <si>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</si>
  <si>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</si>
  <si>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</si>
  <si>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</si>
  <si>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</si>
  <si>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</si>
  <si>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</si>
  <si>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</si>
  <si>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</si>
  <si>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</si>
  <si>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</si>
  <si>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</si>
  <si>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</si>
  <si>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</si>
  <si>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</si>
  <si>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</si>
  <si>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</si>
  <si>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</si>
  <si>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</si>
  <si>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</si>
  <si>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</si>
  <si>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</si>
  <si>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</si>
  <si>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</si>
  <si>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</si>
  <si>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</si>
  <si>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</si>
  <si>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</si>
  <si>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</si>
  <si>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</si>
  <si>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</si>
  <si>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</si>
  <si>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</si>
  <si>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</si>
  <si>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</si>
  <si>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</si>
  <si>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</si>
  <si>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</si>
  <si>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</si>
  <si>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</si>
  <si>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</si>
  <si>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</si>
  <si>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</si>
  <si>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</si>
  <si>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</si>
  <si>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</si>
  <si>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</si>
  <si>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</si>
  <si>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</si>
  <si>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</si>
  <si>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</si>
  <si>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</si>
  <si>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</si>
  <si>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</si>
  <si>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</si>
  <si>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</si>
  <si>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</si>
  <si>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</si>
  <si>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</si>
  <si>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</si>
  <si>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</si>
  <si>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</si>
  <si>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</si>
  <si>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</si>
  <si>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</si>
  <si>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</si>
  <si>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</si>
  <si>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</si>
  <si>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</si>
  <si>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</si>
  <si>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</si>
  <si>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</si>
  <si>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</si>
  <si>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</si>
  <si>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</si>
  <si>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</si>
  <si>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</si>
  <si>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</si>
  <si>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</si>
  <si>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</si>
  <si>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</si>
  <si>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</si>
  <si>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</si>
  <si>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</si>
  <si>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</si>
  <si>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</si>
  <si>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</si>
  <si>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</si>
  <si>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</si>
  <si>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</si>
  <si>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</si>
  <si>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</si>
  <si>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</si>
  <si>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</si>
  <si>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</si>
  <si>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</si>
  <si>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</si>
  <si>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</si>
  <si>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</si>
  <si>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</si>
  <si>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</si>
  <si>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</si>
  <si>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</si>
  <si>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</si>
  <si>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</si>
  <si>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</si>
  <si>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</si>
  <si>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</si>
  <si>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</si>
  <si>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</si>
  <si>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</si>
  <si>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</si>
  <si>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</si>
  <si>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</si>
  <si>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</si>
  <si>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</si>
  <si>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</si>
  <si>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</si>
  <si>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</si>
  <si>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</si>
  <si>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</si>
  <si>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</si>
  <si>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</si>
  <si>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</si>
  <si>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</si>
  <si>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</si>
  <si>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</si>
  <si>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</si>
  <si>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</si>
  <si>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</si>
  <si>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</si>
  <si>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</si>
  <si>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</si>
  <si>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</si>
  <si>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</si>
  <si>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</si>
  <si>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</si>
  <si>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</si>
  <si>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</si>
  <si>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</si>
  <si>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</si>
  <si>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</si>
  <si>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</si>
  <si>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</si>
  <si>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</si>
  <si>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</si>
  <si>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</si>
  <si>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</si>
  <si>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</si>
  <si>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</si>
  <si>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</si>
  <si>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</si>
  <si>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</si>
  <si>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</si>
  <si>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</si>
  <si>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</si>
  <si>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</si>
  <si>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</si>
  <si>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</si>
  <si>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</si>
  <si>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</si>
  <si>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</si>
  <si>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</si>
  <si>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</si>
  <si>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</si>
  <si>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</si>
  <si>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</si>
  <si>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</si>
  <si>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</si>
  <si>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</si>
  <si>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</si>
  <si>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</si>
  <si>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</si>
  <si>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</si>
  <si>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</si>
  <si>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</si>
  <si>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</si>
  <si>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</si>
  <si>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</si>
  <si>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</si>
  <si>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</si>
  <si>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</si>
  <si>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</si>
  <si>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</si>
  <si>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</si>
  <si>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</si>
  <si>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</si>
  <si>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</si>
  <si>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</si>
  <si>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</si>
  <si>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</si>
  <si>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</si>
  <si>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</si>
  <si>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</si>
  <si>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</si>
  <si>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</si>
  <si>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</si>
  <si>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</si>
  <si>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</si>
  <si>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</si>
  <si>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</si>
  <si>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</si>
  <si>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</si>
  <si>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</si>
  <si>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</si>
  <si>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</si>
  <si>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</si>
  <si>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</si>
  <si>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</si>
  <si>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</si>
  <si>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</si>
  <si>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</si>
  <si>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</si>
  <si>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</si>
  <si>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</si>
  <si>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</si>
  <si>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</si>
  <si>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</si>
  <si>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</si>
  <si>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</si>
  <si>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</si>
  <si>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</si>
  <si>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</si>
  <si>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</si>
  <si>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</si>
  <si>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</si>
  <si>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</si>
  <si>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</si>
  <si>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</si>
  <si>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</si>
  <si>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</si>
  <si>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</si>
  <si>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</si>
  <si>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</si>
  <si>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</si>
  <si>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</si>
  <si>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</si>
  <si>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</si>
  <si>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</si>
  <si>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</si>
  <si>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</si>
  <si>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</si>
  <si>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</si>
  <si>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</si>
  <si>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</si>
  <si>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</si>
  <si>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</si>
  <si>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</si>
  <si>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</si>
  <si>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</si>
  <si>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</si>
  <si>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</si>
  <si>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</si>
  <si>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</si>
  <si>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</si>
  <si>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</si>
  <si>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</si>
  <si>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</si>
  <si>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</si>
  <si>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</si>
  <si>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</si>
  <si>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</si>
  <si>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</si>
  <si>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</si>
  <si>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</si>
  <si>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</si>
  <si>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</si>
  <si>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</si>
  <si>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</si>
  <si>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</si>
  <si>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</si>
  <si>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</si>
  <si>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</si>
  <si>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</si>
  <si>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</si>
  <si>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</si>
  <si>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</si>
  <si>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</si>
  <si>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</si>
  <si>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</si>
  <si>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</si>
  <si>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</si>
  <si>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</si>
  <si>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</si>
  <si>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</si>
  <si>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</si>
  <si>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</si>
  <si>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</si>
  <si>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</si>
  <si>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</si>
  <si>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</si>
  <si>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</si>
  <si>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</si>
  <si>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</si>
  <si>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</si>
  <si>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</si>
  <si>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</si>
  <si>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</si>
  <si>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</si>
  <si>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</si>
  <si>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</si>
  <si>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</si>
  <si>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</si>
  <si>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</si>
  <si>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</si>
  <si>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</si>
  <si>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</si>
  <si>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</si>
  <si>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</si>
  <si>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</si>
  <si>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</si>
  <si>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</si>
  <si>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</si>
  <si>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</si>
  <si>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</si>
  <si>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</si>
  <si>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</si>
  <si>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</si>
  <si>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</si>
  <si>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</si>
  <si>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</si>
  <si>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</si>
  <si>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</si>
  <si>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</si>
  <si>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</si>
  <si>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</si>
  <si>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</si>
  <si>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</si>
  <si>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</si>
  <si>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</si>
  <si>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</si>
  <si>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</si>
  <si>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</si>
  <si>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</si>
  <si>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</si>
  <si>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</si>
  <si>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</si>
  <si>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</si>
  <si>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</si>
  <si>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</si>
  <si>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</si>
  <si>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</si>
  <si>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</si>
  <si>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</si>
  <si>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</si>
  <si>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</si>
  <si>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</si>
  <si>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</si>
  <si>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</si>
  <si>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</si>
  <si>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</si>
  <si>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</si>
  <si>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</si>
  <si>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</si>
  <si>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</si>
  <si>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</si>
  <si>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</si>
  <si>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</si>
  <si>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</si>
  <si>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</si>
  <si>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</si>
  <si>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</si>
  <si>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</si>
  <si>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</si>
  <si>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</si>
  <si>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</si>
  <si>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</si>
  <si>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</si>
  <si>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</si>
  <si>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</si>
  <si>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</si>
  <si>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</si>
  <si>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</si>
  <si>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</si>
  <si>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</si>
  <si>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</si>
  <si>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</si>
  <si>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</si>
  <si>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</si>
  <si>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</si>
  <si>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</si>
  <si>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</si>
  <si>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</si>
  <si>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</si>
  <si>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</si>
  <si>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</si>
  <si>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</si>
  <si>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</si>
  <si>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</si>
  <si>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</si>
  <si>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</si>
  <si>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</si>
  <si>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</si>
  <si>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</si>
  <si>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</si>
  <si>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</si>
  <si>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</si>
  <si>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</si>
  <si>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</si>
  <si>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</si>
  <si>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</si>
  <si>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</si>
  <si>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</si>
  <si>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</si>
  <si>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</si>
  <si>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</si>
  <si>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</si>
  <si>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</si>
  <si>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</si>
  <si>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</si>
  <si>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</si>
  <si>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</si>
  <si>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</si>
  <si>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</si>
  <si>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</si>
  <si>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</si>
  <si>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</si>
  <si>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</si>
  <si>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</si>
  <si>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</si>
  <si>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</si>
  <si>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</si>
  <si>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</si>
  <si>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</si>
  <si>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</si>
  <si>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</si>
  <si>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</si>
  <si>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</si>
  <si>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</si>
  <si>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</si>
  <si>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</si>
  <si>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</si>
  <si>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</si>
  <si>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</si>
  <si>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</si>
  <si>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</si>
  <si>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</si>
  <si>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</si>
  <si>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</si>
  <si>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</si>
  <si>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</si>
  <si>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</si>
  <si>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</si>
  <si>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</si>
  <si>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</si>
  <si>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</si>
  <si>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</si>
  <si>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</si>
  <si>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</si>
  <si>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</si>
  <si>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</si>
  <si>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</si>
  <si>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</si>
  <si>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</si>
  <si>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</si>
  <si>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</si>
  <si>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</si>
  <si>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</si>
  <si>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</si>
  <si>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</si>
  <si>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</si>
  <si>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</si>
  <si>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</si>
  <si>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</si>
  <si>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</si>
  <si>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</si>
  <si>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</si>
  <si>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</si>
  <si>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</si>
  <si>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</si>
  <si>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</si>
  <si>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</si>
  <si>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</si>
  <si>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</si>
  <si>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</si>
  <si>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</si>
  <si>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</si>
  <si>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</si>
  <si>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</si>
  <si>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</si>
  <si>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</si>
  <si>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</si>
  <si>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</si>
  <si>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</si>
  <si>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</si>
  <si>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</si>
  <si>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</si>
  <si>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</si>
  <si>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</si>
  <si>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</si>
  <si>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</si>
  <si>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</si>
  <si>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</si>
  <si>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</si>
  <si>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</si>
  <si>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</si>
  <si>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</si>
  <si>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</si>
  <si>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</si>
  <si>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</si>
  <si>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</si>
  <si>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</si>
  <si>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</si>
  <si>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</si>
  <si>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</si>
  <si>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</si>
  <si>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</si>
  <si>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</si>
  <si>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</si>
  <si>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</si>
  <si>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</si>
  <si>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</si>
  <si>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</si>
  <si>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</si>
  <si>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</si>
  <si>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</si>
  <si>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</si>
  <si>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</si>
  <si>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</si>
  <si>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</si>
  <si>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</si>
  <si>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</si>
  <si>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</si>
  <si>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</si>
  <si>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</si>
  <si>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</si>
  <si>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</si>
  <si>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</si>
  <si>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</si>
  <si>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</si>
  <si>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</si>
  <si>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</si>
  <si>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</si>
  <si>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</si>
  <si>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</si>
  <si>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</si>
  <si>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</si>
  <si>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</si>
  <si>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</si>
  <si>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</si>
  <si>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</si>
  <si>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</si>
  <si>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</si>
  <si>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</si>
  <si>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</si>
  <si>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</si>
  <si>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</si>
  <si>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</si>
  <si>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</si>
  <si>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</si>
  <si>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</si>
  <si>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</si>
  <si>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</si>
  <si>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</si>
  <si>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</si>
  <si>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</si>
  <si>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</si>
  <si>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</si>
  <si>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</si>
  <si>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</si>
  <si>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</si>
  <si>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</si>
  <si>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</si>
  <si>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</si>
  <si>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</si>
  <si>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</si>
  <si>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</si>
  <si>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</si>
  <si>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</si>
  <si>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</si>
  <si>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</si>
  <si>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</si>
  <si>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</si>
  <si>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</si>
  <si>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</si>
  <si>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</si>
  <si>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</si>
  <si>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</si>
  <si>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</si>
  <si>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</si>
  <si>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</si>
  <si>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</si>
  <si>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</si>
  <si>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</si>
  <si>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</si>
  <si>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</si>
  <si>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</si>
  <si>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</si>
  <si>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</si>
  <si>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</si>
  <si>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</si>
  <si>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</si>
  <si>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</si>
  <si>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</si>
  <si>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</si>
  <si>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</si>
  <si>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</si>
  <si>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</si>
  <si>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</si>
  <si>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</si>
  <si>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</si>
  <si>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</si>
  <si>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</si>
  <si>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</si>
  <si>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</si>
  <si>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</si>
  <si>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</si>
  <si>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</si>
  <si>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</si>
  <si>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</si>
  <si>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</si>
  <si>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</si>
  <si>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</si>
  <si>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</si>
  <si>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</si>
  <si>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</si>
  <si>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</si>
  <si>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</si>
  <si>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</si>
  <si>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</si>
  <si>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</si>
  <si>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</si>
  <si>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</si>
  <si>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</si>
  <si>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</si>
  <si>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</si>
  <si>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</si>
  <si>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</si>
  <si>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</si>
  <si>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</si>
  <si>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</si>
  <si>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</si>
  <si>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</si>
  <si>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</si>
  <si>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</si>
  <si>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</si>
  <si>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</si>
  <si>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</si>
  <si>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</si>
  <si>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</si>
  <si>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</si>
  <si>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</si>
  <si>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</si>
  <si>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</si>
  <si>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</si>
  <si>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</si>
  <si>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</si>
  <si>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</si>
  <si>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</si>
  <si>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</si>
  <si>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</si>
  <si>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</si>
  <si>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</si>
  <si>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</si>
  <si>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</si>
  <si>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</si>
  <si>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</si>
  <si>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</si>
  <si>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</si>
  <si>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</si>
  <si>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</si>
  <si>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</si>
  <si>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</si>
  <si>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</si>
  <si>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</si>
  <si>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</si>
  <si>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</si>
  <si>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</si>
  <si>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</si>
  <si>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</si>
  <si>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</si>
  <si>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</si>
  <si>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</si>
  <si>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</si>
  <si>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</si>
  <si>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</si>
  <si>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</si>
  <si>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</si>
  <si>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</si>
  <si>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</si>
  <si>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</si>
  <si>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</si>
  <si>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</si>
  <si>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</si>
  <si>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</si>
  <si>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</si>
  <si>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</si>
  <si>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</si>
  <si>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</si>
  <si>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</si>
  <si>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</si>
  <si>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</si>
  <si>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</si>
  <si>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</si>
  <si>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</si>
  <si>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</si>
  <si>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</si>
  <si>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</si>
  <si>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</si>
  <si>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</si>
  <si>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</si>
  <si>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</si>
  <si>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</si>
  <si>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</si>
  <si>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</si>
  <si>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</si>
  <si>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</si>
  <si>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</si>
  <si>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</si>
  <si>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</si>
  <si>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</si>
  <si>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</si>
  <si>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</si>
  <si>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</si>
  <si>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</si>
  <si>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</si>
  <si>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</si>
  <si>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</si>
  <si>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</si>
  <si>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</si>
  <si>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</si>
  <si>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</si>
  <si>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</si>
  <si>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</si>
  <si>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</si>
  <si>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</si>
  <si>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</si>
  <si>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</si>
  <si>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</si>
  <si>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</si>
  <si>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</si>
  <si>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</si>
  <si>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</si>
  <si>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</si>
  <si>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</si>
  <si>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</si>
  <si>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</si>
  <si>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</si>
  <si>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</si>
  <si>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</si>
  <si>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</si>
  <si>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</si>
  <si>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</si>
  <si>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</si>
  <si>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</si>
  <si>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</si>
  <si>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</si>
  <si>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</si>
  <si>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</si>
  <si>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</si>
  <si>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</si>
  <si>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</si>
  <si>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</si>
  <si>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</si>
  <si>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</si>
  <si>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</si>
  <si>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</si>
  <si>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</si>
  <si>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</si>
  <si>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</si>
  <si>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</si>
  <si>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</si>
  <si>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</si>
  <si>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</si>
  <si>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</si>
  <si>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</si>
  <si>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</si>
  <si>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</si>
  <si>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</si>
  <si>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</si>
  <si>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</si>
  <si>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</si>
  <si>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</si>
  <si>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</si>
  <si>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</si>
  <si>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</si>
  <si>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</si>
  <si>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</si>
  <si>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</si>
  <si>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</si>
  <si>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</si>
  <si>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</si>
  <si>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</si>
  <si>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</si>
  <si>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</si>
  <si>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</si>
  <si>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</si>
  <si>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</si>
  <si>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</si>
  <si>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</si>
  <si>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</si>
  <si>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</si>
  <si>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</si>
  <si>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</si>
  <si>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</si>
  <si>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</si>
  <si>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</si>
  <si>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</si>
  <si>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</si>
  <si>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</si>
  <si>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</si>
  <si>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</si>
  <si>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</si>
  <si>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</si>
  <si>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</si>
  <si>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</si>
  <si>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</si>
  <si>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</si>
  <si>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</si>
  <si>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</si>
  <si>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</si>
  <si>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</si>
  <si>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</si>
  <si>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</si>
  <si>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</si>
  <si>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</si>
  <si>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</si>
  <si>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</si>
  <si>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</si>
  <si>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</si>
  <si>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</si>
  <si>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</si>
  <si>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</si>
  <si>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</si>
  <si>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</si>
  <si>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</si>
  <si>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</si>
  <si>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</si>
  <si>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</si>
  <si>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</si>
  <si>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</si>
  <si>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</si>
  <si>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</si>
  <si>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</si>
  <si>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</si>
  <si>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</si>
  <si>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</si>
  <si>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</si>
  <si>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</si>
  <si>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</si>
  <si>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</si>
  <si>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</si>
  <si>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</si>
  <si>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</si>
  <si>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</si>
  <si>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</si>
  <si>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</si>
  <si>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</si>
  <si>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</si>
  <si>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</si>
  <si>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</si>
  <si>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</si>
  <si>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</si>
  <si>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</si>
  <si>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</si>
  <si>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</si>
  <si>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</si>
  <si>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</si>
  <si>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</si>
  <si>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</si>
  <si>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</si>
  <si>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</si>
  <si>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</si>
  <si>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</si>
  <si>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</si>
  <si>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</si>
  <si>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</si>
  <si>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</si>
  <si>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</si>
  <si>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</si>
  <si>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</si>
  <si>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</si>
  <si>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</si>
  <si>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</si>
  <si>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</si>
  <si>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</si>
  <si>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</si>
  <si>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</si>
  <si>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</si>
  <si>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</si>
  <si>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</si>
  <si>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</si>
  <si>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</si>
  <si>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</si>
  <si>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</si>
  <si>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</si>
  <si>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</si>
  <si>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</si>
  <si>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</si>
  <si>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</si>
  <si>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</si>
  <si>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</si>
  <si>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</si>
  <si>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</si>
  <si>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</si>
  <si>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</si>
  <si>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</si>
  <si>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</si>
  <si>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</si>
  <si>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</si>
  <si>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</si>
  <si>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</si>
  <si>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</si>
  <si>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</si>
  <si>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</si>
  <si>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</si>
  <si>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</si>
  <si>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</si>
  <si>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</si>
  <si>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</si>
  <si>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</si>
  <si>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</si>
  <si>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</si>
  <si>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</si>
  <si>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</si>
  <si>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</si>
  <si>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</si>
  <si>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</si>
  <si>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</si>
  <si>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</si>
  <si>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</si>
  <si>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</si>
  <si>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</si>
  <si>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</si>
  <si>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</si>
  <si>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</si>
  <si>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</si>
  <si>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</si>
  <si>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</si>
  <si>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</si>
  <si>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</si>
  <si>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</si>
  <si>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</si>
  <si>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</si>
  <si>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</si>
  <si>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</si>
  <si>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</si>
  <si>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</si>
  <si>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</si>
  <si>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</si>
  <si>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</si>
  <si>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</si>
  <si>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</si>
  <si>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</si>
  <si>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</si>
  <si>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</si>
  <si>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</si>
  <si>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</si>
  <si>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</si>
  <si>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</si>
  <si>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</si>
  <si>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</si>
  <si>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</si>
  <si>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</si>
  <si>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</si>
  <si>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</si>
  <si>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</si>
  <si>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</si>
  <si>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</si>
  <si>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</si>
  <si>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</si>
  <si>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</si>
  <si>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</si>
  <si>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</si>
  <si>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</si>
  <si>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</si>
  <si>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</si>
  <si>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</si>
  <si>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</si>
  <si>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</si>
  <si>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</si>
  <si>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</si>
  <si>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</si>
  <si>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</si>
  <si>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</si>
  <si>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</si>
  <si>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</si>
  <si>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</si>
  <si>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</si>
  <si>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</si>
  <si>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</si>
  <si>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</si>
  <si>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</si>
  <si>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</si>
  <si>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</si>
  <si>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</si>
  <si>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</si>
  <si>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</si>
  <si>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</si>
  <si>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</si>
  <si>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</si>
  <si>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</si>
  <si>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</si>
  <si>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</si>
  <si>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</si>
  <si>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</si>
  <si>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</si>
  <si>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</si>
  <si>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</si>
  <si>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</si>
  <si>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</si>
  <si>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</si>
  <si>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</si>
  <si>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</si>
  <si>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</si>
  <si>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</si>
  <si>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</si>
  <si>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</si>
  <si>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</si>
  <si>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</si>
  <si>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</si>
  <si>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</si>
  <si>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</si>
  <si>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</si>
  <si>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</si>
  <si>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</si>
  <si>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</si>
  <si>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</si>
  <si>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</si>
  <si>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</si>
  <si>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</si>
  <si>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</si>
  <si>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</si>
  <si>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</si>
  <si>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</si>
  <si>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</si>
  <si>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</si>
  <si>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</si>
  <si>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</si>
  <si>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</si>
  <si>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</si>
  <si>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</si>
  <si>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</si>
  <si>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</si>
  <si>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</si>
  <si>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</si>
  <si>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</si>
  <si>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</si>
  <si>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</si>
  <si>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</si>
  <si>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</si>
  <si>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</si>
  <si>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</si>
  <si>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</si>
  <si>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</si>
  <si>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</si>
  <si>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</si>
  <si>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</si>
  <si>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</si>
  <si>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</si>
  <si>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</si>
  <si>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</si>
  <si>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</si>
  <si>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</si>
  <si>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</si>
  <si>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</si>
  <si>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</si>
  <si>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</si>
  <si>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</si>
  <si>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</si>
  <si>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</si>
  <si>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</si>
  <si>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</si>
  <si>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</si>
  <si>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</si>
  <si>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</si>
  <si>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</si>
  <si>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</si>
  <si>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</si>
  <si>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</si>
  <si>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</si>
  <si>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</si>
  <si>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</si>
  <si>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</si>
  <si>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</si>
  <si>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</si>
  <si>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</si>
  <si>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</si>
  <si>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</si>
  <si>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</si>
  <si>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</si>
  <si>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</si>
  <si>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</si>
  <si>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</si>
  <si>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</si>
  <si>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</si>
  <si>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</si>
  <si>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</si>
  <si>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</si>
  <si>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</si>
  <si>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</si>
  <si>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</si>
  <si>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</si>
  <si>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</si>
  <si>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</si>
  <si>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</si>
  <si>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</si>
  <si>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</si>
  <si>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</si>
  <si>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</si>
  <si>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</si>
  <si>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</si>
  <si>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</si>
  <si>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</si>
  <si>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</si>
  <si>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</si>
  <si>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</si>
  <si>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</si>
  <si>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</si>
  <si>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</si>
  <si>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</si>
  <si>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</si>
  <si>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</si>
  <si>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</si>
  <si>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</si>
  <si>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</si>
  <si>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</si>
  <si>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</si>
  <si>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</si>
  <si>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</si>
  <si>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</si>
  <si>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</si>
  <si>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</si>
  <si>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</si>
  <si>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</si>
  <si>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</si>
  <si>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</si>
  <si>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</si>
  <si>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</si>
  <si>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</si>
  <si>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</si>
  <si>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</si>
  <si>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</si>
  <si>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</si>
  <si>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</si>
  <si>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</si>
  <si>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</si>
  <si>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</si>
  <si>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</si>
  <si>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</si>
  <si>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</si>
  <si>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</si>
  <si>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</si>
  <si>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</si>
  <si>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</si>
  <si>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</si>
  <si>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</si>
  <si>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</si>
  <si>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</si>
  <si>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</si>
  <si>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</si>
  <si>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</si>
  <si>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</si>
  <si>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</si>
  <si>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</si>
  <si>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</si>
  <si>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</si>
  <si>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</si>
  <si>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</si>
  <si>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</si>
  <si>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</si>
  <si>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</si>
  <si>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</si>
  <si>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</si>
  <si>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</si>
  <si>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</si>
  <si>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</si>
  <si>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</si>
  <si>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</si>
  <si>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</si>
  <si>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</si>
  <si>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</si>
  <si>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</si>
  <si>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</si>
  <si>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</si>
  <si>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</si>
  <si>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</si>
  <si>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</si>
  <si>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</si>
  <si>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</si>
  <si>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</si>
  <si>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</si>
  <si>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</si>
  <si>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</si>
  <si>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</si>
  <si>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</si>
  <si>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</si>
  <si>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</si>
  <si>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</si>
  <si>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</si>
  <si>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</si>
  <si>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</si>
  <si>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</si>
  <si>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</si>
  <si>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</si>
  <si>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</si>
  <si>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</si>
  <si>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</si>
  <si>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</si>
  <si>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</si>
  <si>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</si>
  <si>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</si>
  <si>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</si>
  <si>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</si>
  <si>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</si>
  <si>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</si>
  <si>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</si>
  <si>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</si>
  <si>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</si>
  <si>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</si>
  <si>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</si>
  <si>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</si>
  <si>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</si>
  <si>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</si>
  <si>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</si>
  <si>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</si>
  <si>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</si>
  <si>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</si>
  <si>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</si>
  <si>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</si>
  <si>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</si>
  <si>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</si>
  <si>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</si>
  <si>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</si>
  <si>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</si>
  <si>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</si>
  <si>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</si>
  <si>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</si>
  <si>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</si>
  <si>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</si>
  <si>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</si>
  <si>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</si>
  <si>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</si>
  <si>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</si>
  <si>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</si>
  <si>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</si>
  <si>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</si>
  <si>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</si>
  <si>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</si>
  <si>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</si>
  <si>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</si>
  <si>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</si>
  <si>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</si>
  <si>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</si>
  <si>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</si>
  <si>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</si>
  <si>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</si>
  <si>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</si>
  <si>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</si>
  <si>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</si>
  <si>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</si>
  <si>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</si>
  <si>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</si>
  <si>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</si>
  <si>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</si>
  <si>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</si>
  <si>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</si>
  <si>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</si>
  <si>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</si>
  <si>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</si>
  <si>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</si>
  <si>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</si>
  <si>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</si>
  <si>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</si>
  <si>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</si>
  <si>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</si>
  <si>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</si>
  <si>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</si>
  <si>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</si>
  <si>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</si>
  <si>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</si>
  <si>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</si>
  <si>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</si>
  <si>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</si>
  <si>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</si>
  <si>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</si>
  <si>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</si>
  <si>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</si>
  <si>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</si>
  <si>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</si>
  <si>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</si>
  <si>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</si>
  <si>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</si>
  <si>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</si>
  <si>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</si>
  <si>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</si>
  <si>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</si>
  <si>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</si>
  <si>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</si>
  <si>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</si>
  <si>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</si>
  <si>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</si>
  <si>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</si>
  <si>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</si>
  <si>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</si>
  <si>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</si>
  <si>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</si>
  <si>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</si>
  <si>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</si>
  <si>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</si>
  <si>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</si>
  <si>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</si>
  <si>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</si>
  <si>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</si>
  <si>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</si>
  <si>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</si>
  <si>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</si>
  <si>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</si>
  <si>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</si>
  <si>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</si>
  <si>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</si>
  <si>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</si>
  <si>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</si>
  <si>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</si>
  <si>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</si>
  <si>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</si>
  <si>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</si>
  <si>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</si>
  <si>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</si>
  <si>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</si>
  <si>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</si>
  <si>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</si>
  <si>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</si>
  <si>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</si>
  <si>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</si>
  <si>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</si>
  <si>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</si>
  <si>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</si>
  <si>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</si>
  <si>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</si>
  <si>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</si>
  <si>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</si>
  <si>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</si>
  <si>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</si>
  <si>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</si>
  <si>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</si>
  <si>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</si>
  <si>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</si>
  <si>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</si>
  <si>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</si>
  <si>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</si>
  <si>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</si>
  <si>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</si>
  <si>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</si>
  <si>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</si>
  <si>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</si>
  <si>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</si>
  <si>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</si>
  <si>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</si>
  <si>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</si>
  <si>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</si>
  <si>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</si>
  <si>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</si>
  <si>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</si>
  <si>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</si>
  <si>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</si>
  <si>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</si>
  <si>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</si>
  <si>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</si>
  <si>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</si>
  <si>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</si>
  <si>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</si>
  <si>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</si>
  <si>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</si>
  <si>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</si>
  <si>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</si>
  <si>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</si>
  <si>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</si>
  <si>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</si>
  <si>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</si>
  <si>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</si>
  <si>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</si>
  <si>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</si>
  <si>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</si>
  <si>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</si>
  <si>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</si>
  <si>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</si>
  <si>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</si>
  <si>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</si>
  <si>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</si>
  <si>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</si>
  <si>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</si>
  <si>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</si>
  <si>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</si>
  <si>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</si>
  <si>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</si>
  <si>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</si>
  <si>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</si>
  <si>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</si>
  <si>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</si>
  <si>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</si>
  <si>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</si>
  <si>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</si>
  <si>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</si>
  <si>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</si>
  <si>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</si>
  <si>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</si>
  <si>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</si>
  <si>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</si>
  <si>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</si>
  <si>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</si>
  <si>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</si>
  <si>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</si>
  <si>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</si>
  <si>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</si>
  <si>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</si>
  <si>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</si>
  <si>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</si>
  <si>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</si>
  <si>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</si>
  <si>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</si>
  <si>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</si>
  <si>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</si>
  <si>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</si>
  <si>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</si>
  <si>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</si>
  <si>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</si>
  <si>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</si>
  <si>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</si>
  <si>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</si>
  <si>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</si>
  <si>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</si>
  <si>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</si>
  <si>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</si>
  <si>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</si>
  <si>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</si>
  <si>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</si>
  <si>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</si>
  <si>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</si>
  <si>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</si>
  <si>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</si>
  <si>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</si>
  <si>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</si>
  <si>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</si>
  <si>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</si>
  <si>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</si>
  <si>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</si>
  <si>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</si>
  <si>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</si>
  <si>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</si>
  <si>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</si>
  <si>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</si>
  <si>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</si>
  <si>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</si>
  <si>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</si>
  <si>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</si>
  <si>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</si>
  <si>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</si>
  <si>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</si>
  <si>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</si>
  <si>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</si>
  <si>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</si>
  <si>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</si>
  <si>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</si>
  <si>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</si>
  <si>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</si>
  <si>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</si>
  <si>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</si>
  <si>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</si>
  <si>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</si>
  <si>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</si>
  <si>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</si>
  <si>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</si>
  <si>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</si>
  <si>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</si>
  <si>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</si>
  <si>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</si>
  <si>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</si>
  <si>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</si>
  <si>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</si>
  <si>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</si>
  <si>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</si>
  <si>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</si>
  <si>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</si>
  <si>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</si>
  <si>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</si>
  <si>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</si>
  <si>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</si>
  <si>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</si>
  <si>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</si>
  <si>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</si>
  <si>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</si>
  <si>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</si>
  <si>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</si>
  <si>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</si>
  <si>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</si>
  <si>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</si>
  <si>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</si>
  <si>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</si>
  <si>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</si>
  <si>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</si>
  <si>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</si>
  <si>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</si>
  <si>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</si>
  <si>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</si>
  <si>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</si>
  <si>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</si>
  <si>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</si>
  <si>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</si>
  <si>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</si>
  <si>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</si>
  <si>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</si>
  <si>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</si>
  <si>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</si>
  <si>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</si>
  <si>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</si>
  <si>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</si>
  <si>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</si>
  <si>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</si>
  <si>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</si>
  <si>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</si>
  <si>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</si>
  <si>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</si>
  <si>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</si>
  <si>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</si>
  <si>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</si>
  <si>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</si>
  <si>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</si>
  <si>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</si>
  <si>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</si>
  <si>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</si>
  <si>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</si>
  <si>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</si>
  <si>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</si>
  <si>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</si>
  <si>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</si>
  <si>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</si>
  <si>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</si>
  <si>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</si>
  <si>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</si>
  <si>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</si>
  <si>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</si>
  <si>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</si>
  <si>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</si>
  <si>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</si>
  <si>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</si>
  <si>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</si>
  <si>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</si>
  <si>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</si>
  <si>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</si>
  <si>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</si>
  <si>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</si>
  <si>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</si>
  <si>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</si>
  <si>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</si>
  <si>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</si>
  <si>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</si>
  <si>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</si>
  <si>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</si>
  <si>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</si>
  <si>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</si>
  <si>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</si>
  <si>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</si>
  <si>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</si>
  <si>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</si>
  <si>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</si>
  <si>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</si>
  <si>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</si>
  <si>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</si>
  <si>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</si>
  <si>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</si>
  <si>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</si>
  <si>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</si>
  <si>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</si>
  <si>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</si>
  <si>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</si>
  <si>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</si>
  <si>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</si>
  <si>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</si>
  <si>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</si>
  <si>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</si>
  <si>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</si>
  <si>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</si>
  <si>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</si>
  <si>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</si>
  <si>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</si>
  <si>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</si>
  <si>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</si>
  <si>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</si>
  <si>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</si>
  <si>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</si>
  <si>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</si>
  <si>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</si>
  <si>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</si>
  <si>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</si>
  <si>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</si>
  <si>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</si>
  <si>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</si>
  <si>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</si>
  <si>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</si>
  <si>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</si>
  <si>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</si>
  <si>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</si>
  <si>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</si>
  <si>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</si>
  <si>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</si>
  <si>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</si>
  <si>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</si>
  <si>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</si>
  <si>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</si>
  <si>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</si>
  <si>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</si>
  <si>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</si>
  <si>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</si>
  <si>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</si>
  <si>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</si>
  <si>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</si>
  <si>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</si>
  <si>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</si>
  <si>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</si>
  <si>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</si>
  <si>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</si>
  <si>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</si>
  <si>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</si>
  <si>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</si>
  <si>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</si>
  <si>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</si>
  <si>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</si>
  <si>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</si>
  <si>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</si>
  <si>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</si>
  <si>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</si>
  <si>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</si>
  <si>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</si>
  <si>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</si>
  <si>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</si>
  <si>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</si>
  <si>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</si>
  <si>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</si>
  <si>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</si>
  <si>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</si>
  <si>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</si>
  <si>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</si>
  <si>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</si>
  <si>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</si>
  <si>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</si>
  <si>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</si>
  <si>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</si>
  <si>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</si>
  <si>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</si>
  <si>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</si>
  <si>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</si>
  <si>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</si>
  <si>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</si>
  <si>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</si>
  <si>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</si>
  <si>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</si>
  <si>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</si>
  <si>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</si>
  <si>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</si>
  <si>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</si>
  <si>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</si>
  <si>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</si>
  <si>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</si>
  <si>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</si>
  <si>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</si>
  <si>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</si>
  <si>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</si>
  <si>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</si>
  <si>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</si>
  <si>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</si>
  <si>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</si>
  <si>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</si>
  <si>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</si>
  <si>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</si>
  <si>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</si>
  <si>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</si>
  <si>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</si>
  <si>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</si>
  <si>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</si>
  <si>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</si>
  <si>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</si>
  <si>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</si>
  <si>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</si>
  <si>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</si>
  <si>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</si>
  <si>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</si>
  <si>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</si>
  <si>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</si>
  <si>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</si>
  <si>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</si>
  <si>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</si>
  <si>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</si>
  <si>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</si>
  <si>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</si>
  <si>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</si>
  <si>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</si>
  <si>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</si>
  <si>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</si>
  <si>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</si>
  <si>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</si>
  <si>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</si>
  <si>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</si>
  <si>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</si>
  <si>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</si>
  <si>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</si>
  <si>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</si>
  <si>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</si>
  <si>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</si>
  <si>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</si>
  <si>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</si>
  <si>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</si>
  <si>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</si>
  <si>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</si>
  <si>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</si>
  <si>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</si>
  <si>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</si>
  <si>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</si>
  <si>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</si>
  <si>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</si>
  <si>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</si>
  <si>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</si>
  <si>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</si>
  <si>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</si>
  <si>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</si>
  <si>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</si>
  <si>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</si>
  <si>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</si>
  <si>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</si>
  <si>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</si>
  <si>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</si>
  <si>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</si>
  <si>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</si>
  <si>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</si>
  <si>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</si>
  <si>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</si>
  <si>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</si>
  <si>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</si>
  <si>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</si>
  <si>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</si>
  <si>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</si>
  <si>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</si>
  <si>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</si>
  <si>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</si>
  <si>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</si>
  <si>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</si>
  <si>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</si>
  <si>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</si>
  <si>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</si>
  <si>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</si>
  <si>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</si>
  <si>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</si>
  <si>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</si>
  <si>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</si>
  <si>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</si>
  <si>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</si>
  <si>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</si>
  <si>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</si>
  <si>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</si>
  <si>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</si>
  <si>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</si>
  <si>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</si>
  <si>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</si>
  <si>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</si>
  <si>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</si>
  <si>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</si>
  <si>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</si>
  <si>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</si>
  <si>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</si>
  <si>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</si>
  <si>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</si>
  <si>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</si>
  <si>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</si>
  <si>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</si>
  <si>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</si>
  <si>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</si>
  <si>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</si>
  <si>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</si>
  <si>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</si>
  <si>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</si>
  <si>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</si>
  <si>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</si>
  <si>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</si>
  <si>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</si>
  <si>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</si>
  <si>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</si>
  <si>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</si>
  <si>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</si>
  <si>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</si>
  <si>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</si>
  <si>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</si>
  <si>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</si>
  <si>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</si>
  <si>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</si>
  <si>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</si>
  <si>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</si>
  <si>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</si>
  <si>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</si>
  <si>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</si>
  <si>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</si>
  <si>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</si>
  <si>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</si>
  <si>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</si>
  <si>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</si>
  <si>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</si>
  <si>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</si>
  <si>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</si>
  <si>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</si>
  <si>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</si>
  <si>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</si>
  <si>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</si>
  <si>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</si>
  <si>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</si>
  <si>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</si>
  <si>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</si>
  <si>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</si>
  <si>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</si>
  <si>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</si>
  <si>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</si>
  <si>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</si>
  <si>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</si>
  <si>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</si>
  <si>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</si>
  <si>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</si>
  <si>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</si>
  <si>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</si>
  <si>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</si>
  <si>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</si>
  <si>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</si>
  <si>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</si>
  <si>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</si>
  <si>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</si>
  <si>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</si>
  <si>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</si>
  <si>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</si>
  <si>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</si>
  <si>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</si>
  <si>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</si>
  <si>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</si>
  <si>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</si>
  <si>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</si>
  <si>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</si>
  <si>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</si>
  <si>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</si>
  <si>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</si>
  <si>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</si>
  <si>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</si>
  <si>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</si>
  <si>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</si>
  <si>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</si>
  <si>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</si>
  <si>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</si>
  <si>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</si>
  <si>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</si>
  <si>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</si>
  <si>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</si>
  <si>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</si>
  <si>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</si>
  <si>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</si>
  <si>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</si>
  <si>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</si>
  <si>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</si>
  <si>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</si>
  <si>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</si>
  <si>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</si>
  <si>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</si>
  <si>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</si>
  <si>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</si>
  <si>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</si>
  <si>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</si>
  <si>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</si>
  <si>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</si>
  <si>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</si>
  <si>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</si>
  <si>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</si>
  <si>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</si>
  <si>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</si>
  <si>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</si>
  <si>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</si>
  <si>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</si>
  <si>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</si>
  <si>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</si>
  <si>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</si>
  <si>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</si>
  <si>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</si>
  <si>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</si>
  <si>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</si>
  <si>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</si>
  <si>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</si>
  <si>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</si>
  <si>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</si>
  <si>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</si>
  <si>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</si>
  <si>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</si>
  <si>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</si>
  <si>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</si>
  <si>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</si>
  <si>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</si>
  <si>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</si>
  <si>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</si>
  <si>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</si>
  <si>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</si>
  <si>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</si>
  <si>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</si>
  <si>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</si>
  <si>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</si>
  <si>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</si>
  <si>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</si>
  <si>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</si>
  <si>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</si>
  <si>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</si>
  <si>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</si>
  <si>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</si>
  <si>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</si>
  <si>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</si>
  <si>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</si>
  <si>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</si>
  <si>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</si>
  <si>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</si>
  <si>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</si>
  <si>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</si>
  <si>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</si>
  <si>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</si>
  <si>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</si>
  <si>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</si>
  <si>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</si>
  <si>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</si>
  <si>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</si>
  <si>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</si>
  <si>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</si>
  <si>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</si>
  <si>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</si>
  <si>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</si>
  <si>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</si>
  <si>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</si>
  <si>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</si>
  <si>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</si>
  <si>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</si>
  <si>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</si>
  <si>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</si>
  <si>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</si>
  <si>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</si>
  <si>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</si>
  <si>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</si>
  <si>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</si>
  <si>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</si>
  <si>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</si>
  <si>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</si>
  <si>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</si>
  <si>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</si>
  <si>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</si>
  <si>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</si>
  <si>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</si>
  <si>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</si>
  <si>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</si>
  <si>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</si>
  <si>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</si>
  <si>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</si>
  <si>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</si>
  <si>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</si>
  <si>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</si>
  <si>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</si>
  <si>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</si>
  <si>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</si>
  <si>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</si>
  <si>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</si>
  <si>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</si>
  <si>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</si>
  <si>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</si>
  <si>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</si>
  <si>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</si>
  <si>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</si>
  <si>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</si>
  <si>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</si>
  <si>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</si>
  <si>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</si>
  <si>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</si>
  <si>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</si>
  <si>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</si>
  <si>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</si>
  <si>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</si>
  <si>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</si>
  <si>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</si>
  <si>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</si>
  <si>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</si>
  <si>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</si>
  <si>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</si>
  <si>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</si>
  <si>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</si>
  <si>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</si>
  <si>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</si>
  <si>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</si>
  <si>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</si>
  <si>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</si>
  <si>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</si>
  <si>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</si>
  <si>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</si>
  <si>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</si>
  <si>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</si>
  <si>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</si>
  <si>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</si>
  <si>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</si>
  <si>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</si>
  <si>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</si>
  <si>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</si>
  <si>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</si>
  <si>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</si>
  <si>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</si>
  <si>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</si>
  <si>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</si>
  <si>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</si>
  <si>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</si>
  <si>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</si>
  <si>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</si>
  <si>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</si>
  <si>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</si>
  <si>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</si>
  <si>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</si>
  <si>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</si>
  <si>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</si>
  <si>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</si>
  <si>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</si>
  <si>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</si>
  <si>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</si>
  <si>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</si>
  <si>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</si>
  <si>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</si>
  <si>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</si>
  <si>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</si>
  <si>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</si>
  <si>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</si>
  <si>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</si>
  <si>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</si>
  <si>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</si>
  <si>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</si>
  <si>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</si>
  <si>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</si>
  <si>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</si>
  <si>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</si>
  <si>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</si>
  <si>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</si>
  <si>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</si>
  <si>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</si>
  <si>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</si>
  <si>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</si>
  <si>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</si>
  <si>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</si>
  <si>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</si>
  <si>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</si>
  <si>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</si>
  <si>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</si>
  <si>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</si>
  <si>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</si>
  <si>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</si>
  <si>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</si>
  <si>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</si>
  <si>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</si>
  <si>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</si>
  <si>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</si>
  <si>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</si>
  <si>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</si>
  <si>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</si>
  <si>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</si>
  <si>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</si>
  <si>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</si>
  <si>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</si>
  <si>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</si>
  <si>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</si>
  <si>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</si>
  <si>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</si>
  <si>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</si>
  <si>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</si>
  <si>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</si>
  <si>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</si>
  <si>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</si>
  <si>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</si>
  <si>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</si>
  <si>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</si>
  <si>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</si>
  <si>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</si>
  <si>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</si>
  <si>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</si>
  <si>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</si>
  <si>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</si>
  <si>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</si>
  <si>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</si>
  <si>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</si>
  <si>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</si>
  <si>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</si>
  <si>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</si>
  <si>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</si>
  <si>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</si>
  <si>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</si>
  <si>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</si>
  <si>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</si>
  <si>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</si>
  <si>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</si>
  <si>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</si>
  <si>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</si>
  <si>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</si>
  <si>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</si>
  <si>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</si>
  <si>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</si>
  <si>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</si>
  <si>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</si>
  <si>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</si>
  <si>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</si>
  <si>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</si>
  <si>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</si>
  <si>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</si>
  <si>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</si>
  <si>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</si>
  <si>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</si>
  <si>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</si>
  <si>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</si>
  <si>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</si>
  <si>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</si>
  <si>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</si>
  <si>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</si>
  <si>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</si>
  <si>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</si>
  <si>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</si>
  <si>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</si>
  <si>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</si>
  <si>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</si>
  <si>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</si>
  <si>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</si>
  <si>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</si>
  <si>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</si>
  <si>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</si>
  <si>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</si>
  <si>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</si>
  <si>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</si>
  <si>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</si>
  <si>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</si>
  <si>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</si>
  <si>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</si>
  <si>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</si>
  <si>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</si>
  <si>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</si>
  <si>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</si>
  <si>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</si>
  <si>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</si>
  <si>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</si>
  <si>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</si>
  <si>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</si>
  <si>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</si>
  <si>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</si>
  <si>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</si>
  <si>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</si>
  <si>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</si>
  <si>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</si>
  <si>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</si>
  <si>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</si>
  <si>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</si>
  <si>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</si>
  <si>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</si>
  <si>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</si>
  <si>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</si>
  <si>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</si>
  <si>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</si>
  <si>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</si>
  <si>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</si>
  <si>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</si>
  <si>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</si>
  <si>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</si>
  <si>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</si>
  <si>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</si>
  <si>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</si>
  <si>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</si>
  <si>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</si>
  <si>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</si>
  <si>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</si>
  <si>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</si>
  <si>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</si>
  <si>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</si>
  <si>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</si>
  <si>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</si>
  <si>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</si>
  <si>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</si>
  <si>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</si>
  <si>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</si>
  <si>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</si>
  <si>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</si>
  <si>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</si>
  <si>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</si>
  <si>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</si>
  <si>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</si>
  <si>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</si>
  <si>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</si>
  <si>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</si>
  <si>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</si>
  <si>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</si>
  <si>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</si>
  <si>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</si>
  <si>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</si>
  <si>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</si>
  <si>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</si>
  <si>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</si>
  <si>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</si>
  <si>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</si>
  <si>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</si>
  <si>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</si>
  <si>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</si>
  <si>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</si>
  <si>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</si>
  <si>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</si>
  <si>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</si>
  <si>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</si>
  <si>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</si>
  <si>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</si>
  <si>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</si>
  <si>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</si>
  <si>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</si>
  <si>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</si>
  <si>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</si>
  <si>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</si>
  <si>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</si>
  <si>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</si>
  <si>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</si>
  <si>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</si>
  <si>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</si>
  <si>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</si>
  <si>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</si>
  <si>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</si>
  <si>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</si>
  <si>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</si>
  <si>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</si>
  <si>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</si>
  <si>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</si>
  <si>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</si>
  <si>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</si>
  <si>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</si>
  <si>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</si>
  <si>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</si>
  <si>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</si>
  <si>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</si>
  <si>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</si>
  <si>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</si>
  <si>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</si>
  <si>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</si>
  <si>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</si>
  <si>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</si>
  <si>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</si>
  <si>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</si>
  <si>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</si>
  <si>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</si>
  <si>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</si>
  <si>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</si>
  <si>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</si>
  <si>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</si>
  <si>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</si>
  <si>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</si>
  <si>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</si>
  <si>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</si>
  <si>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</si>
  <si>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</si>
  <si>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</si>
  <si>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</si>
  <si>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</si>
  <si>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</si>
  <si>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</si>
  <si>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</si>
  <si>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</si>
  <si>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</si>
  <si>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</si>
  <si>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</si>
  <si>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</si>
  <si>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</si>
  <si>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</si>
  <si>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</si>
  <si>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</si>
  <si>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</si>
  <si>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</si>
  <si>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</si>
  <si>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</si>
  <si>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</si>
  <si>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</si>
  <si>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</si>
  <si>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</si>
  <si>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</si>
  <si>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</si>
  <si>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</si>
  <si>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</si>
  <si>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</si>
  <si>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</si>
  <si>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</si>
  <si>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</si>
  <si>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</si>
  <si>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</si>
  <si>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</si>
  <si>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</si>
  <si>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</si>
  <si>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</si>
  <si>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</si>
  <si>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</si>
  <si>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</si>
  <si>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</si>
  <si>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</si>
  <si>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</si>
  <si>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</si>
  <si>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</si>
  <si>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</si>
  <si>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</si>
  <si>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</si>
  <si>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</si>
  <si>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</si>
  <si>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</si>
  <si>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</si>
  <si>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</si>
  <si>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</si>
  <si>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</si>
  <si>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</si>
  <si>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</si>
  <si>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</si>
  <si>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</si>
  <si>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</si>
  <si>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</si>
  <si>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</si>
  <si>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</si>
  <si>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</si>
  <si>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</si>
  <si>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</si>
  <si>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</si>
  <si>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</si>
  <si>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</si>
  <si>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</si>
  <si>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</si>
  <si>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</si>
  <si>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</si>
  <si>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</si>
  <si>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</si>
  <si>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</si>
  <si>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</si>
  <si>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</si>
  <si>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</si>
  <si>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</si>
  <si>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</si>
  <si>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</si>
  <si>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</si>
  <si>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</si>
  <si>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</si>
  <si>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</si>
  <si>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</si>
  <si>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</si>
  <si>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</si>
  <si>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</si>
  <si>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</si>
  <si>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</si>
  <si>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</si>
  <si>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</si>
  <si>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</si>
  <si>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</si>
  <si>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</si>
  <si>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</si>
  <si>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</si>
  <si>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</si>
  <si>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</si>
  <si>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</si>
  <si>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</si>
  <si>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</si>
  <si>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</si>
  <si>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</si>
  <si>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</si>
  <si>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</si>
  <si>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</si>
  <si>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</si>
  <si>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</si>
  <si>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</si>
  <si>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</si>
  <si>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</si>
  <si>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</si>
  <si>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</si>
  <si>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</si>
  <si>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</si>
  <si>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</si>
  <si>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</si>
  <si>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</si>
  <si>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</si>
  <si>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</si>
  <si>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</si>
  <si>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</si>
  <si>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</si>
  <si>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</si>
  <si>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</si>
  <si>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</si>
  <si>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</si>
  <si>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</si>
  <si>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</si>
  <si>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</si>
  <si>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</si>
  <si>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</si>
  <si>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</si>
  <si>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</si>
  <si>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</si>
  <si>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</si>
  <si>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</si>
  <si>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</si>
  <si>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</si>
  <si>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</si>
  <si>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</si>
  <si>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</si>
  <si>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</si>
  <si>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</si>
  <si>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</si>
  <si>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</si>
  <si>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</si>
  <si>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</si>
  <si>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</si>
  <si>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</si>
  <si>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</si>
  <si>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</si>
  <si>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</si>
  <si>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</si>
  <si>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</si>
  <si>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</si>
  <si>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</si>
  <si>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</si>
  <si>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</si>
  <si>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</si>
  <si>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</si>
  <si>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</si>
  <si>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</si>
  <si>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</si>
  <si>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</si>
  <si>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</si>
  <si>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</si>
  <si>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</si>
  <si>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</si>
  <si>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</si>
  <si>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</si>
  <si>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</si>
  <si>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</si>
  <si>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</si>
  <si>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</si>
  <si>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</si>
  <si>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</si>
  <si>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</si>
  <si>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</si>
  <si>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</si>
  <si>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</si>
  <si>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</si>
  <si>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</si>
  <si>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</si>
  <si>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</si>
  <si>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</si>
  <si>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</si>
  <si>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</si>
  <si>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</si>
  <si>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</si>
  <si>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</si>
  <si>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</si>
  <si>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</si>
  <si>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</si>
  <si>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</si>
  <si>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</si>
  <si>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</si>
  <si>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</si>
  <si>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</si>
  <si>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</si>
  <si>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</si>
  <si>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</si>
  <si>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</si>
  <si>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</si>
  <si>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</si>
  <si>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</si>
  <si>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</si>
  <si>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</si>
  <si>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</si>
  <si>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</si>
  <si>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</si>
  <si>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</si>
  <si>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</si>
  <si>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</si>
  <si>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</si>
  <si>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</si>
  <si>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</si>
  <si>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</si>
  <si>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</si>
  <si>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</si>
  <si>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</si>
  <si>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</si>
  <si>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</si>
  <si>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</si>
  <si>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</si>
  <si>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</si>
  <si>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</si>
  <si>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</si>
  <si>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</si>
  <si>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</si>
  <si>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</si>
  <si>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</si>
  <si>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</si>
  <si>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</si>
  <si>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</si>
  <si>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</si>
  <si>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</si>
  <si>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</si>
  <si>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</si>
  <si>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</si>
  <si>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</si>
  <si>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</si>
  <si>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</si>
  <si>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</si>
  <si>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</si>
  <si>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</si>
  <si>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</si>
  <si>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</si>
  <si>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</si>
  <si>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</si>
  <si>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</si>
  <si>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</si>
  <si>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</si>
  <si>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</si>
  <si>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</si>
  <si>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</si>
  <si>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</si>
  <si>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</si>
  <si>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</si>
  <si>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</si>
  <si>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</si>
  <si>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</si>
  <si>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</si>
  <si>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</si>
  <si>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</si>
  <si>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</si>
  <si>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</si>
  <si>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</si>
  <si>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</si>
  <si>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</si>
  <si>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</si>
  <si>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</si>
  <si>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</si>
  <si>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</si>
  <si>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</si>
  <si>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</si>
  <si>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</si>
  <si>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</si>
  <si>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</si>
  <si>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</si>
  <si>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</si>
  <si>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</si>
  <si>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</si>
  <si>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</si>
  <si>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</si>
  <si>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</si>
  <si>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</si>
  <si>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</si>
  <si>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</si>
  <si>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</si>
  <si>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</si>
  <si>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</si>
  <si>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</si>
  <si>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</si>
  <si>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</si>
  <si>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</si>
  <si>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</si>
  <si>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</si>
  <si>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</si>
  <si>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</si>
  <si>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</si>
  <si>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</si>
  <si>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</si>
  <si>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</si>
  <si>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</si>
  <si>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</si>
  <si>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</si>
  <si>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</si>
  <si>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</si>
  <si>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</si>
  <si>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</si>
  <si>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</si>
  <si>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</si>
  <si>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</si>
  <si>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</si>
  <si>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</si>
  <si>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</si>
  <si>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</si>
  <si>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</si>
  <si>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</si>
  <si>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</si>
  <si>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</si>
  <si>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</si>
  <si>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</si>
  <si>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</si>
  <si>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</si>
  <si>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</si>
  <si>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</si>
  <si>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</si>
  <si>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</si>
  <si>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</si>
  <si>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</si>
  <si>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</si>
  <si>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</si>
  <si>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</si>
  <si>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</si>
  <si>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</si>
  <si>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</si>
  <si>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</si>
  <si>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</si>
  <si>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</si>
  <si>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</si>
  <si>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</si>
  <si>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</si>
  <si>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</si>
  <si>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</si>
  <si>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</si>
  <si>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</si>
  <si>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</si>
  <si>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</si>
  <si>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</si>
  <si>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</si>
  <si>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</si>
  <si>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</si>
  <si>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</si>
  <si>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</si>
  <si>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</si>
  <si>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</si>
  <si>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</si>
  <si>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</si>
  <si>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</si>
  <si>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</si>
  <si>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</si>
  <si>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</si>
  <si>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</si>
  <si>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</si>
  <si>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</si>
  <si>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</si>
  <si>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</si>
  <si>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</si>
  <si>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</si>
  <si>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</si>
  <si>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</si>
  <si>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</si>
  <si>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</si>
  <si>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</si>
  <si>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</si>
  <si>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</si>
  <si>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</si>
  <si>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</si>
  <si>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</si>
  <si>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</si>
  <si>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</si>
  <si>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</si>
  <si>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</si>
  <si>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</si>
  <si>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</si>
  <si>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</si>
  <si>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</si>
  <si>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</si>
  <si>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</si>
  <si>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</si>
  <si>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</si>
  <si>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</si>
  <si>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</si>
  <si>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</si>
  <si>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</si>
  <si>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</si>
  <si>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</si>
  <si>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</si>
  <si>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</si>
  <si>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</si>
  <si>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</si>
  <si>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</si>
  <si>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</si>
  <si>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</si>
  <si>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</si>
  <si>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</si>
  <si>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</si>
  <si>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</si>
  <si>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</si>
  <si>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</si>
  <si>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</si>
  <si>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</si>
  <si>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</si>
  <si>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</si>
  <si>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</si>
  <si>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</si>
  <si>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</si>
  <si>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</si>
  <si>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</si>
  <si>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</si>
  <si>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</si>
  <si>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</si>
  <si>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</si>
  <si>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</si>
  <si>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</si>
  <si>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</si>
  <si>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</si>
  <si>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</si>
  <si>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</si>
  <si>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</si>
  <si>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</si>
  <si>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</si>
  <si>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</si>
  <si>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</si>
  <si>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</si>
  <si>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</si>
  <si>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</si>
  <si>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</si>
  <si>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</si>
  <si>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</si>
  <si>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</si>
  <si>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</si>
  <si>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</si>
  <si>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</si>
  <si>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</si>
  <si>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</si>
  <si>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</si>
  <si>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</si>
  <si>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</si>
  <si>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</si>
  <si>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</si>
  <si>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</si>
  <si>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</si>
  <si>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</si>
  <si>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</si>
  <si>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</si>
  <si>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</si>
  <si>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</si>
  <si>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</si>
  <si>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</si>
  <si>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</si>
  <si>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</si>
  <si>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</si>
  <si>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</si>
  <si>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</si>
  <si>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</si>
  <si>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</si>
  <si>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</si>
  <si>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</si>
  <si>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</si>
  <si>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</si>
  <si>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</si>
  <si>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</si>
  <si>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</si>
  <si>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</si>
  <si>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</si>
  <si>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</si>
  <si>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</si>
  <si>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</si>
  <si>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</si>
  <si>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</si>
  <si>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</si>
  <si>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</si>
  <si>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</si>
  <si>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</si>
  <si>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</si>
  <si>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</si>
  <si>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</si>
  <si>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</si>
  <si>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</si>
  <si>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</si>
  <si>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</si>
  <si>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</si>
  <si>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</si>
  <si>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</si>
  <si>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</si>
  <si>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</si>
  <si>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</si>
  <si>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</si>
  <si>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</si>
  <si>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</si>
  <si>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</si>
  <si>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</si>
  <si>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</si>
  <si>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</si>
  <si>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</si>
  <si>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</si>
  <si>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</si>
  <si>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</si>
  <si>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</si>
  <si>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</si>
  <si>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</si>
  <si>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</si>
  <si>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</si>
  <si>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</si>
  <si>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</si>
  <si>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</si>
  <si>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</si>
  <si>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</si>
  <si>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</si>
  <si>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</si>
  <si>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</si>
  <si>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</si>
  <si>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</si>
  <si>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</si>
  <si>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</si>
  <si>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</si>
  <si>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</si>
  <si>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</si>
  <si>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</si>
  <si>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</si>
  <si>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</si>
  <si>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</si>
  <si>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</si>
  <si>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</si>
  <si>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</si>
  <si>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</si>
  <si>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</si>
  <si>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</si>
  <si>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</si>
  <si>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</si>
  <si>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</si>
  <si>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</si>
  <si>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</si>
  <si>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</si>
  <si>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</si>
  <si>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</si>
  <si>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</si>
  <si>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</si>
  <si>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</si>
  <si>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</si>
  <si>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</si>
  <si>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</si>
  <si>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</si>
  <si>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</si>
  <si>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</si>
  <si>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</si>
  <si>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</si>
  <si>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</si>
  <si>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</si>
  <si>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</si>
  <si>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</si>
  <si>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</si>
  <si>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</si>
  <si>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</si>
  <si>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</si>
  <si>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</si>
  <si>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</si>
  <si>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</si>
  <si>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</si>
  <si>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</si>
  <si>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</si>
  <si>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</si>
  <si>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</si>
  <si>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</si>
  <si>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</si>
  <si>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</si>
  <si>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</si>
  <si>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</si>
  <si>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</si>
  <si>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</si>
  <si>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</si>
  <si>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</si>
  <si>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</si>
  <si>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</si>
  <si>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</si>
  <si>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</si>
  <si>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</si>
  <si>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</si>
  <si>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</si>
  <si>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</si>
  <si>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</si>
  <si>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</si>
  <si>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</si>
  <si>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</si>
  <si>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</si>
  <si>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</si>
  <si>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</si>
  <si>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</si>
  <si>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</si>
  <si>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</si>
  <si>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</si>
  <si>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</si>
  <si>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</si>
  <si>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</si>
  <si>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</si>
  <si>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</si>
  <si>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</si>
  <si>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</si>
  <si>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</si>
  <si>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</si>
  <si>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</si>
  <si>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</si>
  <si>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</si>
  <si>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</si>
  <si>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</si>
  <si>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</si>
  <si>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</si>
  <si>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</si>
  <si>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</si>
  <si>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</si>
  <si>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</si>
  <si>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</si>
  <si>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</si>
  <si>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</si>
  <si>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</si>
  <si>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</si>
  <si>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</si>
  <si>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</si>
  <si>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</si>
  <si>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</si>
  <si>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</si>
  <si>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</si>
  <si>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</si>
  <si>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</si>
  <si>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</si>
  <si>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</si>
  <si>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</si>
  <si>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</si>
  <si>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</si>
  <si>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</si>
  <si>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</si>
  <si>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</si>
  <si>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</si>
  <si>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</si>
  <si>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</si>
  <si>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</si>
  <si>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</si>
  <si>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</si>
  <si>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</si>
  <si>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</si>
  <si>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</si>
  <si>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</si>
  <si>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</si>
  <si>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</si>
  <si>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</si>
  <si>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</si>
  <si>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</si>
  <si>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</si>
  <si>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</si>
  <si>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</si>
  <si>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</si>
  <si>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</si>
  <si>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</si>
  <si>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</si>
  <si>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</si>
  <si>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</si>
  <si>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</si>
  <si>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</si>
  <si>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</si>
  <si>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</si>
  <si>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</si>
  <si>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</si>
  <si>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</si>
  <si>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</si>
  <si>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</si>
  <si>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</si>
  <si>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</si>
  <si>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</si>
  <si>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</si>
  <si>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</si>
  <si>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</si>
  <si>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</si>
  <si>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</si>
  <si>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</si>
  <si>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</si>
  <si>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</si>
  <si>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</si>
  <si>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</si>
  <si>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</si>
  <si>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</si>
  <si>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</si>
  <si>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</si>
  <si>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</si>
  <si>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</si>
  <si>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</si>
  <si>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</si>
  <si>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</si>
  <si>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</si>
  <si>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</si>
  <si>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</si>
  <si>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</si>
  <si>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</si>
  <si>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</si>
  <si>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</si>
  <si>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</si>
  <si>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</si>
  <si>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</si>
  <si>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</si>
  <si>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</si>
  <si>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</si>
  <si>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</si>
  <si>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</si>
  <si>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</si>
  <si>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</si>
  <si>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</si>
  <si>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</si>
  <si>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</si>
  <si>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</si>
  <si>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</si>
  <si>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</si>
  <si>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</si>
  <si>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</si>
  <si>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</si>
  <si>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</si>
  <si>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</si>
  <si>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</si>
  <si>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</si>
  <si>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</si>
  <si>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</si>
  <si>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</si>
  <si>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</si>
  <si>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</si>
  <si>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</si>
  <si>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</si>
  <si>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</si>
  <si>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</si>
  <si>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</si>
  <si>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</si>
  <si>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</si>
  <si>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</si>
  <si>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</si>
  <si>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</si>
  <si>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</si>
  <si>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</si>
  <si>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</si>
  <si>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</si>
  <si>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</si>
  <si>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</si>
  <si>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</si>
  <si>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</si>
  <si>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</si>
  <si>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</si>
  <si>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</si>
  <si>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</si>
  <si>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</si>
  <si>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</si>
  <si>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</si>
  <si>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</si>
  <si>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</si>
  <si>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</si>
  <si>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</si>
  <si>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</si>
  <si>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</si>
  <si>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</si>
  <si>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</si>
  <si>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</si>
  <si>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</si>
  <si>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</si>
  <si>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</si>
  <si>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</si>
  <si>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</si>
  <si>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</si>
  <si>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</si>
  <si>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</si>
  <si>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</si>
  <si>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</si>
  <si>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</si>
  <si>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</si>
  <si>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</si>
  <si>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</si>
  <si>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</si>
  <si>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</si>
  <si>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</si>
  <si>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</si>
  <si>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</si>
  <si>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</si>
  <si>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</si>
  <si>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</si>
  <si>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</si>
  <si>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</si>
  <si>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</si>
  <si>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</si>
  <si>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</si>
  <si>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</si>
  <si>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</si>
  <si>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</si>
  <si>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</si>
  <si>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</si>
  <si>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</si>
  <si>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</si>
  <si>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</si>
  <si>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</si>
  <si>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</si>
  <si>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</si>
  <si>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</si>
  <si>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</si>
  <si>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</si>
  <si>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</si>
  <si>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</si>
  <si>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</si>
  <si>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</si>
  <si>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</si>
  <si>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</si>
  <si>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</si>
  <si>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</si>
  <si>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</si>
  <si>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</si>
  <si>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</si>
  <si>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</si>
  <si>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</si>
  <si>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</si>
  <si>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</si>
  <si>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</si>
  <si>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</si>
  <si>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</si>
  <si>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</si>
  <si>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</si>
  <si>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</si>
  <si>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</si>
  <si>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</si>
  <si>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</si>
  <si>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</si>
  <si>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</si>
  <si>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</si>
  <si>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</si>
  <si>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</si>
  <si>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</si>
  <si>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</si>
  <si>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</si>
  <si>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</si>
  <si>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</si>
  <si>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</si>
  <si>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</si>
  <si>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</si>
  <si>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</si>
  <si>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</si>
  <si>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</si>
  <si>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</si>
  <si>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</si>
  <si>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</si>
  <si>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</si>
  <si>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</si>
  <si>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</si>
  <si>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</si>
  <si>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</si>
  <si>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</si>
  <si>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</si>
  <si>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</si>
  <si>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</si>
  <si>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</si>
  <si>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</si>
  <si>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</si>
  <si>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</si>
  <si>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</si>
  <si>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</si>
  <si>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</si>
  <si>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</si>
  <si>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</si>
  <si>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</si>
  <si>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</si>
  <si>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</si>
  <si>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</si>
  <si>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</si>
  <si>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</si>
  <si>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</si>
  <si>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</si>
  <si>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</si>
  <si>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</si>
  <si>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</si>
  <si>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</si>
  <si>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</si>
  <si>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</si>
  <si>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</si>
  <si>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</si>
  <si>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</si>
  <si>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</si>
  <si>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</si>
  <si>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</si>
  <si>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</si>
  <si>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</si>
  <si>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</si>
  <si>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</si>
  <si>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</si>
  <si>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</si>
  <si>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</si>
  <si>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</si>
  <si>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</si>
  <si>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</si>
  <si>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</si>
  <si>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</si>
  <si>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</si>
  <si>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</si>
  <si>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</si>
  <si>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</si>
  <si>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</si>
  <si>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</si>
  <si>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</si>
  <si>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</si>
  <si>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</si>
  <si>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</si>
  <si>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</si>
  <si>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</si>
  <si>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</si>
  <si>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</si>
  <si>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</si>
  <si>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</si>
  <si>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</si>
  <si>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</si>
  <si>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</si>
  <si>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</si>
  <si>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</si>
  <si>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</si>
  <si>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</si>
  <si>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</si>
  <si>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</si>
  <si>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</si>
  <si>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</si>
  <si>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</si>
  <si>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</si>
  <si>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</si>
  <si>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</si>
  <si>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</si>
  <si>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</si>
  <si>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</si>
  <si>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</si>
  <si>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</si>
  <si>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</si>
  <si>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</si>
  <si>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</si>
  <si>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</si>
  <si>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</si>
  <si>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</si>
  <si>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</si>
  <si>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</si>
  <si>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</si>
  <si>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</si>
  <si>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</si>
  <si>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</si>
  <si>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</si>
  <si>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</si>
  <si>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</si>
  <si>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</si>
  <si>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</si>
  <si>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</si>
  <si>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</si>
  <si>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</si>
  <si>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</si>
  <si>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</si>
  <si>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</si>
  <si>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</si>
  <si>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</si>
  <si>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</si>
  <si>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</si>
  <si>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</si>
  <si>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</si>
  <si>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</si>
  <si>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</si>
  <si>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</si>
  <si>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</si>
  <si>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</si>
  <si>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</si>
  <si>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</si>
  <si>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</si>
  <si>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</si>
  <si>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</si>
  <si>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</si>
  <si>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</si>
  <si>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</si>
  <si>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</si>
  <si>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</si>
  <si>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</si>
  <si>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</si>
  <si>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</si>
  <si>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</si>
  <si>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</si>
  <si>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</si>
  <si>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</si>
  <si>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</si>
  <si>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</si>
  <si>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</si>
  <si>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</si>
  <si>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</si>
  <si>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</si>
  <si>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</si>
  <si>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</si>
  <si>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</si>
  <si>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</si>
  <si>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</si>
  <si>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</si>
  <si>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</si>
  <si>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</si>
  <si>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</si>
  <si>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</si>
  <si>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</si>
  <si>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</si>
  <si>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</si>
  <si>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</si>
  <si>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</si>
  <si>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</si>
  <si>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</si>
  <si>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</si>
  <si>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</si>
  <si>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</si>
  <si>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</si>
  <si>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</si>
  <si>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</si>
  <si>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</si>
  <si>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</si>
  <si>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</si>
  <si>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</si>
  <si>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</si>
  <si>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</si>
  <si>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</si>
  <si>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</si>
  <si>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</si>
  <si>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</si>
  <si>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</si>
  <si>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</si>
  <si>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</si>
  <si>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</si>
  <si>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</si>
  <si>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</si>
  <si>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</si>
  <si>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</si>
  <si>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</si>
  <si>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</si>
  <si>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</si>
  <si>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</si>
  <si>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</si>
  <si>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</si>
  <si>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</si>
  <si>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</si>
  <si>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</si>
  <si>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</si>
  <si>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</si>
  <si>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</si>
  <si>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</si>
  <si>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</si>
  <si>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</si>
  <si>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</si>
  <si>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</si>
  <si>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</si>
  <si>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</si>
  <si>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</si>
  <si>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</si>
  <si>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</si>
  <si>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</si>
  <si>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</si>
  <si>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</si>
  <si>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</si>
  <si>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</si>
  <si>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</si>
  <si>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</si>
  <si>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</si>
  <si>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</si>
  <si>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</si>
  <si>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</si>
  <si>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</si>
  <si>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</si>
  <si>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</si>
  <si>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</si>
  <si>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</si>
  <si>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</si>
  <si>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</si>
  <si>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</si>
  <si>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</si>
  <si>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</si>
  <si>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</si>
  <si>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</si>
  <si>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</si>
  <si>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</si>
  <si>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</si>
  <si>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</si>
  <si>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</si>
  <si>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</si>
  <si>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</si>
  <si>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</si>
  <si>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</si>
  <si>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</si>
  <si>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</si>
  <si>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</si>
  <si>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PCM-20251115-00001227</t>
  </si>
  <si>
    <t>ETA 40 Mins</t>
  </si>
  <si>
    <t>PCM-20251115-00001121</t>
  </si>
  <si>
    <t>PCM-20251115-00001269</t>
  </si>
  <si>
    <t>ETA 50min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</si>
  <si>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</si>
  <si>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</si>
  <si>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</si>
  <si>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</si>
  <si>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</si>
  <si>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</si>
  <si>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</si>
  <si>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</si>
  <si>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</si>
  <si>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</si>
  <si>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</si>
  <si>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</si>
  <si>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</si>
  <si>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</si>
  <si>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</si>
  <si>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</si>
  <si>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</si>
  <si>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</si>
  <si>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</si>
  <si>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</si>
  <si>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</si>
  <si>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</si>
  <si>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</si>
  <si>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</si>
  <si>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</si>
  <si>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</si>
  <si>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</si>
  <si>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</si>
  <si>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</si>
  <si>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</si>
  <si>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</si>
  <si>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</si>
  <si>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</si>
  <si>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</si>
  <si>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</si>
  <si>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</si>
  <si>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</si>
  <si>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</si>
  <si>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</si>
  <si>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</si>
  <si>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</si>
  <si>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</si>
  <si>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</si>
  <si>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</si>
  <si>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</si>
  <si>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</si>
  <si>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</si>
  <si>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</si>
  <si>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</si>
  <si>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</si>
  <si>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</si>
  <si>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</si>
  <si>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</si>
  <si>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</si>
  <si>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</si>
  <si>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</si>
  <si>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</si>
  <si>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</si>
  <si>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</si>
  <si>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</si>
  <si>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</si>
  <si>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</si>
  <si>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</si>
  <si>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</si>
  <si>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</si>
  <si>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</si>
  <si>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</si>
  <si>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</si>
  <si>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</si>
  <si>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</si>
  <si>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</si>
  <si>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</si>
  <si>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</si>
  <si>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</si>
  <si>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</si>
  <si>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</si>
  <si>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</si>
  <si>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</si>
  <si>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</si>
  <si>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</si>
  <si>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</si>
  <si>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</si>
  <si>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PCM-20251115-00001275
</t>
  </si>
  <si>
    <t>riy0929</t>
  </si>
  <si>
    <t xml:space="preserve">2025-11-15 10:15:04
</t>
  </si>
  <si>
    <t xml:space="preserve">at site  and checking </t>
  </si>
  <si>
    <t>PCM-20251115-00001314</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</si>
  <si>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</si>
  <si>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</si>
  <si>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</si>
  <si>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</si>
  <si>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PCM-20251114-00001260</t>
  </si>
  <si>
    <t>team facing major issue in site and team saving hub due to heavy rain /team on the way need 50 Min</t>
  </si>
  <si>
    <t>PCM-20251115-00000515</t>
  </si>
  <si>
    <t>Access issue, main gate closed and owner not responding team on the way to try to access need 20 Min</t>
  </si>
  <si>
    <t>PCM-20251115-00000886</t>
  </si>
  <si>
    <t>access issue, site located at abandoned tourist village, team on the way need 60 Min</t>
  </si>
  <si>
    <t>PCM-20251115-00001137</t>
  </si>
  <si>
    <t>EM team on the way need 20 Min</t>
  </si>
  <si>
    <t>No PCM</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</si>
  <si>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</si>
  <si>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</si>
  <si>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</si>
  <si>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</si>
  <si>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</si>
  <si>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</si>
  <si>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</si>
  <si>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</si>
  <si>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</si>
  <si>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PCM-20251115-00001249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</si>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</sst>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1" fillId="0" borderId="9" xfId="0" applyNumberFormat="1" applyFont="1" applyBorder="1" applyAlignment="1">
      <alignment horizontal="center" vertical="center"/>
    </xf>
    <xf numFmtId="0" fontId="34" fillId="0" borderId="1" xfId="0" applyFont="1" applyBorder="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9" totalsRowShown="0" headerRowDxfId="48" dataDxfId="47" headerRowBorderDxfId="45" tableBorderDxfId="46" totalsRowBorderDxfId="44">
  <autoFilter ref="A1:L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8" totalsRowShown="0" headerRowDxfId="15" dataDxfId="14" headerRowBorderDxfId="12" tableBorderDxfId="13">
  <autoFilter ref="A1:L1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313.50876793981297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20388</v>
      </c>
      <c r="E3" s="63" t="s">
        <v>39021</v>
      </c>
      <c r="F3" s="111">
        <v>45976.41909722222</v>
      </c>
      <c r="G3" s="112">
        <f t="shared" ref="G3:G13" ca="1" si="0">IFERROR(NOW()-F3,"")</f>
        <v>3.8096643518656492E-2</v>
      </c>
      <c r="H3" s="111">
        <v>45976.40934027778</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21514</v>
      </c>
      <c r="E4" s="63" t="s">
        <v>39021</v>
      </c>
      <c r="F4" s="111">
        <v>45976.379050925927</v>
      </c>
      <c r="G4" s="112">
        <f t="shared" ca="1" si="0"/>
        <v>7.8142939812096301E-2</v>
      </c>
      <c r="H4" s="111">
        <v>45976.366180555553</v>
      </c>
      <c r="I4" s="109" t="str">
        <f>IFERROR(VLOOKUP(D4,DB!A:F,6,0),"")</f>
        <v>SCECO</v>
      </c>
      <c r="J4" s="109" t="str">
        <f>IFERROR(VLOOKUP(D4,DB!A:G,7,0),"")</f>
        <v>Vandalized</v>
      </c>
      <c r="K4" s="113" t="s">
        <v>39024</v>
      </c>
      <c r="L4" s="114" t="str">
        <f>IFERROR(VLOOKUP(D4,DB!A:I,9,0),"")</f>
        <v>Latis</v>
      </c>
    </row>
    <row r="5" spans="1:15" ht="15" customHeight="1">
      <c r="A5" s="108" t="s">
        <v>39026</v>
      </c>
      <c r="B5" s="109" t="str">
        <f>IFERROR(VLOOKUP(D5,DB!A:K,11,0),"")</f>
        <v>R1</v>
      </c>
      <c r="C5" s="109">
        <v>5</v>
      </c>
      <c r="D5" s="109" t="s">
        <v>21472</v>
      </c>
      <c r="E5" s="63" t="s">
        <v>39021</v>
      </c>
      <c r="F5" s="111">
        <v>45976.434270833335</v>
      </c>
      <c r="G5" s="112">
        <f t="shared" ca="1" si="0"/>
        <v>2.2923032403923571E-2</v>
      </c>
      <c r="H5" s="111">
        <v>45976.421377314815</v>
      </c>
      <c r="I5" s="109" t="str">
        <f>IFERROR(VLOOKUP(D5,DB!A:F,6,0),"")</f>
        <v>SCECO</v>
      </c>
      <c r="J5" s="109" t="str">
        <f>IFERROR(VLOOKUP(D5,DB!A:G,7,0),"")</f>
        <v>Vandalized</v>
      </c>
      <c r="K5" s="113" t="s">
        <v>39027</v>
      </c>
      <c r="L5" s="114" t="str">
        <f>IFERROR(VLOOKUP(D5,DB!A:I,9,0),"")</f>
        <v>Latis</v>
      </c>
    </row>
    <row r="6" spans="1:15" ht="15" customHeight="1">
      <c r="A6" s="108"/>
      <c r="B6" s="109" t="str">
        <f>IFERROR(VLOOKUP(D6,DB!A:K,11,0),"")</f>
        <v/>
      </c>
      <c r="C6" s="109"/>
      <c r="D6" s="109"/>
      <c r="E6" s="110"/>
      <c r="F6" s="111"/>
      <c r="G6" s="112">
        <f t="shared" ca="1" si="0"/>
        <v>45976.457193865739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45976.457193865739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45976.457193865739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45976.457193865739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45976.457193865739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45976.457193865739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45976.457193865739</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45976.457193865739</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45976.457193865739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45976.457193865739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45976.457193865739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45976.457193865739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45976.457193865739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45976.457193865739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45976.457193865739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45976.457193865739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45976.457193865739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45976.457193865739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45976.457193865739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45976.457193865739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45976.457193865739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45976.457193865739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45976.457193865739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45976.457193865739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45976.457193865739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45976.457193865739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45976.457193865739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45976.457193865739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45976.457193865739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45976.457193865739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45976.457193865739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45976.457193865739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45976.457193865739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45976.457193865739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45976.457193865739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45976.457193865739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45976.457193865739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45976.457193865739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45976.457193865739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45976.457193865739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45976.457193865739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45976.457193865739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45976.457193865739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45976.457193865739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45976.457193865739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45976.457193865739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45976.457193865739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45976.457193865739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45976.457193865739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45976.457193865739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45976.457193865739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45976.457193865739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45976.457193865739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45976.457193865739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45976.457193865739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45976.457193865739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45976.457193865739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45976.457193865739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45976.457193865739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45976.457193865739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45976.457193865739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45976.457193865739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45976.457193865739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45976.457193865739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45976.457193865739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45976.457193865739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45976.457193865739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45976.457193865739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45976.457193865739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45976.457193865739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45976.457193865739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45976.457193865739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45976.457193865739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45976.457193865739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45976.457193865739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45976.457193865739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45976.457193865739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45976.457193865739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45976.457193865739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45976.457193865739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45976.457193865739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45976.457193865739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45976.457193865739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45976.457193865739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45976.457193865739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45976.457193865739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45976.457193865739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45976.457193865739</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ABE3A6C3-1D23-4AD2-B43A-AEF429605D53}"/>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39105</v>
      </c>
      <c r="F2" s="74">
        <v>45322.056979166664</v>
      </c>
      <c r="G2" s="75" t="s">
        <v>39106</v>
      </c>
      <c r="H2" s="87">
        <v>45322.050729166665</v>
      </c>
      <c r="I2" s="61" t="s">
        <v>88</v>
      </c>
      <c r="J2" s="61" t="s">
        <v>65</v>
      </c>
      <c r="K2" s="86"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5" t="s">
        <v>39021</v>
      </c>
      <c r="F3" s="74">
        <v>45824.999837962961</v>
      </c>
      <c r="G3" s="75">
        <f t="shared" ref="G3" ca="1" si="0">IFERROR(NOW()-F3,"-")</f>
        <v>151.45735590277764</v>
      </c>
      <c r="H3" s="74">
        <v>45824.993587962963</v>
      </c>
      <c r="I3" s="61" t="str">
        <f>IFERROR(VLOOKUP(D3,DB!A:F,6,0),"")</f>
        <v>Generator-SG</v>
      </c>
      <c r="J3" s="61" t="str">
        <f>IFERROR(VLOOKUP(D3,DB!A:G,7,0),"")</f>
        <v>Good</v>
      </c>
      <c r="K3" s="86"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39110</v>
      </c>
      <c r="B4" s="18" t="str">
        <f>IFERROR(VLOOKUP(D4,DB!A:K,11,0),"")</f>
        <v>R2</v>
      </c>
      <c r="C4" s="18">
        <v>1</v>
      </c>
      <c r="D4" s="18" t="s">
        <v>39111</v>
      </c>
      <c r="E4" s="85" t="s">
        <v>39021</v>
      </c>
      <c r="F4" s="159">
        <v>45976.436342592591</v>
      </c>
      <c r="G4" s="105">
        <f ca="1">IFERROR(NOW()-F4,"-")</f>
        <v>2.0851273147854954E-2</v>
      </c>
      <c r="H4" s="159" t="s">
        <v>39112</v>
      </c>
      <c r="I4" s="18" t="str">
        <f>IFERROR(VLOOKUP(D4,DB!A:F,6,0),"")</f>
        <v>Generator-SG</v>
      </c>
      <c r="J4" s="18" t="str">
        <f>IFERROR(VLOOKUP(D4,DB!A:G,7,0),"")</f>
        <v>In progress</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39114</v>
      </c>
      <c r="B5" s="18" t="str">
        <f>IFERROR(VLOOKUP(D5,DB!A:K,11,0),"")</f>
        <v>R2</v>
      </c>
      <c r="C5" s="18">
        <v>1</v>
      </c>
      <c r="D5" s="18" t="s">
        <v>39115</v>
      </c>
      <c r="E5" s="103" t="s">
        <v>39021</v>
      </c>
      <c r="F5" s="159">
        <v>45976.446875000001</v>
      </c>
      <c r="G5" s="105">
        <f ca="1">IFERROR(NOW()-F5,"-")</f>
        <v>1.0318865737644956E-2</v>
      </c>
      <c r="H5" s="104">
        <v>45976.440057870372</v>
      </c>
      <c r="I5" s="18" t="str">
        <f>IFERROR(VLOOKUP(D5,DB!A:F,6,0),"")</f>
        <v>SCECO</v>
      </c>
      <c r="J5" s="18" t="str">
        <f>IFERROR(VLOOKUP(D5,DB!A:G,7,0),"")</f>
        <v>Dead</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45976.457193865739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45976.457193865739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45976.457193865739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45976.457193865739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45976.457193865739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45976.457193865739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45976.457193865739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45976.457193865739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45976.457193865739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45976.457193865739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45976.457193865739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45976.457193865739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45976.457193865739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45976.457193865739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45976.457193865739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45976.457193865739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45976.457193865739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45976.457193865739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45976.457193865739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45976.457193865739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45976.457193865739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45976.457193865739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45976.457193865739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45976.457193865739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45976.457193865739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45976.457193865739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45976.457193865739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45976.457193865739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ca="1">IFERROR(NOW()-F34,"-")</f>
        <v>45976.457193865739</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45976.457193865739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45976.457193865739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45976.457193865739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45976.457193865739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45976.457193865739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45976.457193865739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45976.457193865739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45976.457193865739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45976.457193865739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45976.457193865739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45976.457193865739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45976.457193865739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45976.457193865739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45976.457193865739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45976.457193865739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45976.457193865739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45976.457193865739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45976.457193865739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45976.457193865739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45976.457193865739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45976.457193865739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45976.457193865739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45976.457193865739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45976.457193865739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45976.457193865739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45976.457193865739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45976.457193865739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45976.457193865739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45976.457193865739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45976.457193865739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45976.457193865739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45976.457193865739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45976.457193865739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45976.457193865739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45976.457193865739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45976.457193865739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45976.457193865739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45976.457193865739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45976.457193865739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45976.457193865739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45976.457193865739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45976.457193865739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45976.457193865739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45976.457193865739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45976.457193865739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45976.457193865739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45976.457193865739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45976.457193865739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45976.457193865739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45976.457193865739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45976.457193865739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45976.457193865739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45976.457193865739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45976.457193865739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45976.457193865739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45976.457193865739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45976.457193865739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45976.457193865739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45976.457193865739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45976.457193865739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45976.457193865739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45976.457193865739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45976.457193865739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45976.457193865739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45976.457193865739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45976.457193865739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45976.457193865739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45976.457193865739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45976.457193865739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45976.457193865739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45976.457193865739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45976.457193865739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45976.457193865739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45976.457193865739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45976.457193865739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45976.457193865739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45976.457193865739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45976.457193865739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45976.457193865739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45976.457193865739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45976.457193865739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45976.457193865739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45976.457193865739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45976.457193865739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45976.457193865739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45976.457193865739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45976.457193865739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45976.457193865739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45976.457193865739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45976.457193865739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45976.457193865739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45976.457193865739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45976.457193865739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45976.457193865739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45976.457193865739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45976.457193865739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45976.457193865739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45976.457193865739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45976.457193865739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45976.457193865739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45976.457193865739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45976.457193865739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45976.457193865739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45976.457193865739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45976.457193865739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45976.457193865739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45976.457193865739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45976.457193865739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45976.457193865739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45976.457193865739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45976.457193865739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45976.457193865739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45976.457193865739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45976.457193865739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45976.457193865739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45976.457193865739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45976.457193865739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45976.457193865739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45976.457193865739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45976.457193865739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45976.457193865739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45976.457193865739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45976.457193865739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45976.457193865739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45976.457193865739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45976.457193865739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45976.457193865739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45976.457193865739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45976.457193865739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45976.457193865739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45976.457193865739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45976.457193865739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45976.457193865739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45976.457193865739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45976.457193865739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45976.457193865739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45976.457193865739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45976.457193865739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45976.457193865739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45976.457193865739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45976.457193865739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45976.457193865739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45976.457193865739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45976.457193865739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45976.457193865739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45976.457193865739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45976.457193865739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45976.457193865739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45976.457193865739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45976.457193865739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45976.457193865739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45976.457193865739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45976.457193865739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45976.457193865739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45976.457193865739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45976.457193865739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45976.457193865739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45976.457193865739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45976.457193865739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45976.457193865739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45976.457193865739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45976.457193865739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45976.457193865739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45976.457193865739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45976.457193865739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45976.457193865739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45976.457193865739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45976.457193865739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45976.457193865739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45976.457193865739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45976.457193865739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45976.457193865739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45976.457193865739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45976.457193865739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45976.457193865739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45976.457193865739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45976.457193865739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45976.457193865739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45976.457193865739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45976.457193865739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45976.457193865739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45976.457193865739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45976.457193865739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45976.457193865739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45976.457193865739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45976.457193865739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45976.457193865739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45976.457193865739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45976.457193865739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45976.457193865739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45976.457193865739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45976.457193865739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45976.457193865739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45976.457193865739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45976.457193865739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45976.457193865739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45976.457193865739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45976.457193865739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45976.457193865739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45976.457193865739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45976.457193865739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45976.457193865739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45976.457193865739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45976.457193865739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45976.457193865739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45976.457193865739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45976.457193865739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45976.457193865739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45976.457193865739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45976.457193865739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45976.457193865739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45976.457193865739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45976.457193865739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45976.457193865739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45976.457193865739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45976.457193865739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45976.457193865739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45976.457193865739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45976.457193865739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45976.457193865739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45976.457193865739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45976.457193865739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45976.457193865739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45976.457193865739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45976.457193865739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45976.457193865739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45976.457193865739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45976.457193865739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45976.457193865739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45976.457193865739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45976.457193865739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45976.457193865739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45976.457193865739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45976.457193865739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45976.457193865739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45976.457193865739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45976.457193865739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45976.457193865739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45976.457193865739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45976.457193865739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45976.457193865739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45976.457193865739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45976.457193865739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45976.457193865739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45976.457193865739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45976.457193865739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45976.457193865739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45976.457193865739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45976.457193865739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45976.457193865739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45976.457193865739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45976.457193865739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45976.457193865739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45976.457193865739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45976.457193865739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45976.457193865739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45976.457193865739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45976.457193865739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45976.457193865739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45976.457193865739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45976.457193865739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45976.457193865739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45976.457193865739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45976.457193865739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45976.457193865739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45976.457193865739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45976.457193865739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45976.457193865739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45976.457193865739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45976.457193865739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45976.457193865739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45976.457193865739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45976.457193865739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45976.457193865739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45976.457193865739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45976.457193865739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45976.457193865739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45976.457193865739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45976.457193865739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45976.457193865739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45976.457193865739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45976.457193865739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45976.457193865739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45976.457193865739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45976.457193865739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45976.457193865739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45976.457193865739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45976.457193865739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45976.457193865739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45976.457193865739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45976.457193865739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45976.457193865739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45976.457193865739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45976.457193865739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45976.457193865739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45976.457193865739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45976.457193865739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45976.457193865739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45976.457193865739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45976.457193865739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45976.457193865739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45976.457193865739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45976.457193865739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45976.457193865739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45976.457193865739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45976.457193865739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45976.457193865739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45976.457193865739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45976.457193865739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45976.457193865739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45976.457193865739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45976.457193865739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45976.457193865739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45976.457193865739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45976.457193865739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45976.457193865739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45976.457193865739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45976.457193865739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45976.457193865739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45976.457193865739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45976.457193865739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45976.457193865739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45976.457193865739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45976.457193865739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45976.457193865739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45976.457193865739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45976.457193865739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45976.457193865739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45976.457193865739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45976.457193865739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45976.457193865739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45976.457193865739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45976.457193865739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45976.457193865739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45976.457193865739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45976.457193865739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45976.457193865739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45976.457193865739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45976.457193865739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45976.457193865739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45976.457193865739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45976.457193865739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45976.457193865739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45976.457193865739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45976.457193865739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45976.457193865739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45976.457193865739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45976.457193865739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45976.457193865739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45976.457193865739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45976.457193865739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45976.457193865739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45976.457193865739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45976.457193865739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45976.457193865739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45976.457193865739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45976.457193865739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45976.457193865739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45976.457193865739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45976.457193865739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45976.457193865739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45976.457193865739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45976.457193865739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45976.457193865739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45976.457193865739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45976.457193865739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45976.457193865739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45976.457193865739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45976.457193865739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45976.457193865739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45976.457193865739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45976.457193865739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45976.457193865739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45976.457193865739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45976.457193865739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45976.457193865739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45976.457193865739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45976.457193865739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45976.457193865739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45976.457193865739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45976.457193865739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45976.457193865739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45976.457193865739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45976.457193865739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45976.457193865739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45976.457193865739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45976.457193865739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45976.457193865739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45976.457193865739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45976.457193865739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45976.457193865739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45976.457193865739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45976.457193865739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45976.457193865739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45976.457193865739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45976.457193865739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45976.457193865739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45976.457193865739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45976.457193865739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45976.457193865739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45976.457193865739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45976.457193865739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45976.457193865739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45976.457193865739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45976.457193865739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45976.457193865739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45976.457193865739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45976.457193865739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45976.457193865739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45976.457193865739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45976.457193865739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45976.457193865739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45976.457193865739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45976.457193865739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45976.457193865739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45976.457193865739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45976.457193865739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45976.457193865739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45976.457193865739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45976.457193865739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45976.457193865739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45976.457193865739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45976.457193865739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45976.457193865739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45976.457193865739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45976.457193865739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45976.457193865739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45976.457193865739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45976.457193865739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45976.457193865739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45976.457193865739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45976.457193865739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45976.457193865739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45976.457193865739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45976.457193865739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45976.457193865739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45976.457193865739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45976.457193865739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45976.457193865739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45976.457193865739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45976.457193865739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45976.457193865739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45976.457193865739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45976.457193865739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45976.457193865739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45976.457193865739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45976.457193865739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45976.457193865739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45976.457193865739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45976.457193865739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45976.457193865739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45976.457193865739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45976.457193865739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45976.457193865739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45976.457193865739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45976.457193865739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45976.457193865739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45976.457193865739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45976.457193865739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45976.457193865739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45976.457193865739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45976.457193865739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45976.457193865739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45976.457193865739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45976.457193865739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45976.457193865739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45976.457193865739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45976.457193865739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45976.457193865739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45976.457193865739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45976.457193865739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45976.457193865739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45976.457193865739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45976.457193865739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45976.457193865739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45976.457193865739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45976.457193865739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45976.457193865739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45976.457193865739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45976.457193865739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45976.457193865739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45976.457193865739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45976.457193865739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45976.457193865739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45976.457193865739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45976.457193865739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45976.457193865739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45976.457193865739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45976.457193865739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45976.457193865739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45976.457193865739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45976.457193865739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45976.457193865739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45976.457193865739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45976.457193865739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45976.457193865739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45976.457193865739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45976.457193865739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45976.457193865739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45976.457193865739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45976.457193865739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45976.457193865739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45976.457193865739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45976.457193865739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45976.457193865739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45976.457193865739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45976.457193865739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45976.457193865739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45976.457193865739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45976.457193865739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45976.457193865739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45976.457193865739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45976.457193865739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45976.457193865739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45976.457193865739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45976.457193865739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45976.457193865739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45976.457193865739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45976.457193865739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45976.457193865739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45976.457193865739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45976.457193865739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45976.457193865739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45976.457193865739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45976.457193865739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45976.457193865739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45976.457193865739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45976.457193865739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45976.457193865739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45976.457193865739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45976.457193865739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45976.457193865739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45976.457193865739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45976.457193865739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45976.457193865739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45976.457193865739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45976.457193865739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45976.457193865739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45976.457193865739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45976.457193865739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45976.457193865739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45976.457193865739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45976.457193865739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45976.457193865739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45976.457193865739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45976.457193865739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45976.457193865739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45976.457193865739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45976.457193865739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45976.457193865739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45976.457193865739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45976.457193865739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45976.457193865739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45976.457193865739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45976.457193865739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45976.457193865739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45976.457193865739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45976.457193865739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45976.457193865739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45976.457193865739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45976.457193865739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45976.457193865739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45976.457193865739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45976.457193865739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45976.457193865739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45976.457193865739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45976.457193865739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45976.457193865739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45976.457193865739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45976.457193865739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45976.457193865739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45976.457193865739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45976.457193865739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45976.457193865739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45976.457193865739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45976.457193865739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45976.457193865739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45976.457193865739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45976.457193865739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45976.457193865739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45976.457193865739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45976.457193865739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45976.457193865739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45976.457193865739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45976.457193865739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45976.457193865739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45976.457193865739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45976.457193865739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45976.457193865739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45976.457193865739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45976.457193865739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45976.457193865739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45976.457193865739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45976.457193865739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45976.457193865739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45976.457193865739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45976.457193865739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45976.457193865739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45976.457193865739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45976.457193865739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45976.457193865739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45976.457193865739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45976.457193865739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45976.457193865739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45976.457193865739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45976.457193865739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45976.457193865739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45976.457193865739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45976.457193865739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45976.457193865739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45976.457193865739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45976.457193865739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45976.457193865739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45976.457193865739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45976.457193865739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45976.457193865739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45976.457193865739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45976.457193865739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45976.457193865739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45976.457193865739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45976.457193865739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45976.457193865739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45976.457193865739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45976.457193865739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45976.457193865739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45976.457193865739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45976.457193865739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45976.457193865739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45976.457193865739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45976.457193865739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45976.457193865739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45976.457193865739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45976.457193865739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45976.457193865739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45976.457193865739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45976.457193865739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45976.457193865739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45976.457193865739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45976.457193865739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45976.457193865739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45976.457193865739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45976.457193865739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45976.457193865739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45976.457193865739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45976.457193865739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45976.457193865739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45976.457193865739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45976.457193865739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45976.457193865739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45976.457193865739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45976.457193865739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45976.457193865739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45976.457193865739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45976.457193865739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45976.457193865739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45976.457193865739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45976.457193865739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45976.457193865739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45976.457193865739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45976.457193865739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45976.457193865739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45976.457193865739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45976.457193865739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45976.457193865739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45976.457193865739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45976.457193865739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45976.457193865739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45976.457193865739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45976.457193865739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45976.457193865739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45976.457193865739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45976.457193865739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45976.457193865739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45976.457193865739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45976.457193865739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45976.457193865739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45976.457193865739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45976.457193865739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45976.457193865739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45976.457193865739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45976.457193865739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45976.457193865739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45976.457193865739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45976.457193865739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45976.457193865739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45976.457193865739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45976.457193865739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45976.457193865739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45976.457193865739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45976.457193865739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45976.457193865739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45976.457193865739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45976.457193865739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45976.457193865739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45976.457193865739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45976.457193865739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45976.457193865739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45976.457193865739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45976.457193865739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45976.457193865739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45976.457193865739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45976.457193865739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45976.457193865739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45976.457193865739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45976.457193865739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45976.457193865739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45976.457193865739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45976.457193865739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45976.457193865739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45976.457193865739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45976.457193865739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45976.457193865739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45976.457193865739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45976.457193865739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45976.457193865739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45976.457193865739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45976.457193865739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45976.457193865739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45976.457193865739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45976.457193865739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45976.457193865739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45976.457193865739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45976.457193865739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45976.457193865739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45976.457193865739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45976.457193865739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45976.457193865739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45976.457193865739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45976.457193865739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45976.457193865739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45976.457193865739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45976.457193865739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45976.457193865739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45976.457193865739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45976.457193865739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45976.457193865739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45976.457193865739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45976.457193865739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45976.457193865739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45976.457193865739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45976.457193865739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45976.457193865739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45976.457193865739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45976.457193865739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45976.457193865739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45976.457193865739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45976.457193865739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45976.457193865739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45976.457193865739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45976.457193865739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45976.457193865739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45976.457193865739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45976.457193865739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45976.457193865739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45976.457193865739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45976.457193865739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45976.457193865739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45976.457193865739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45976.457193865739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45976.457193865739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45976.457193865739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45976.457193865739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45976.457193865739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45976.457193865739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45976.457193865739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45976.457193865739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45976.457193865739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45976.457193865739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45976.457193865739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45976.457193865739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45976.457193865739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45976.457193865739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45976.457193865739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45976.457193865739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45976.457193865739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45976.457193865739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45976.457193865739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45976.457193865739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45976.457193865739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45976.457193865739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45976.457193865739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45976.457193865739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45976.457193865739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45976.457193865739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45976.457193865739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45976.457193865739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45976.457193865739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45976.457193865739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45976.457193865739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45976.457193865739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45976.457193865739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45976.457193865739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45976.457193865739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45976.457193865739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45976.457193865739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45976.457193865739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45976.457193865739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45976.457193865739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45976.457193865739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45976.457193865739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45976.457193865739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45976.457193865739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45976.457193865739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45976.457193865739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45976.457193865739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45976.457193865739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45976.457193865739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45976.457193865739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45976.457193865739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45976.457193865739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45976.457193865739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45976.457193865739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45976.457193865739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45976.457193865739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45976.457193865739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45976.457193865739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45976.457193865739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45976.457193865739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45976.457193865739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45976.457193865739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45976.457193865739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45976.457193865739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45976.457193865739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45976.457193865739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45976.457193865739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45976.457193865739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45976.457193865739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45976.457193865739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45976.457193865739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45976.457193865739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45976.457193865739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45976.457193865739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45976.457193865739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45976.457193865739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45976.457193865739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45976.457193865739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45976.457193865739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45976.457193865739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45976.457193865739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45976.457193865739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45976.457193865739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45976.457193865739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45976.457193865739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45976.457193865739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45976.457193865739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45976.457193865739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45976.457193865739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45976.457193865739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45976.457193865739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45976.457193865739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45976.457193865739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45976.457193865739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45976.457193865739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45976.457193865739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45976.457193865739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45976.457193865739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45976.457193865739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45976.457193865739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45976.457193865739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45976.457193865739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45976.457193865739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45976.457193865739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45976.457193865739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45976.457193865739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45976.457193865739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45976.457193865739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45976.457193865739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45976.457193865739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45976.457193865739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45976.457193865739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45976.457193865739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45976.457193865739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45976.457193865739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45976.457193865739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45976.457193865739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45976.457193865739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45976.457193865739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45976.457193865739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45976.457193865739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45976.457193865739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45976.457193865739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45976.457193865739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45976.457193865739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45976.457193865739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45976.457193865739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45976.457193865739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45976.457193865739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45976.457193865739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45976.457193865739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45976.457193865739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45976.457193865739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45976.457193865739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45976.457193865739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45976.457193865739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45976.457193865739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45976.457193865739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45976.457193865739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45976.457193865739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45976.457193865739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45976.457193865739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45976.457193865739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45976.457193865739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45976.457193865739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45976.457193865739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45976.457193865739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45976.457193865739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45976.457193865739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45976.457193865739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45976.457193865739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45976.457193865739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45976.457193865739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45976.457193865739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45976.457193865739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45976.457193865739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45976.457193865739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45976.457193865739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45976.457193865739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45976.457193865739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45976.457193865739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45976.457193865739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45976.457193865739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45976.457193865739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45976.457193865739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45976.457193865739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45976.457193865739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45976.457193865739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45976.457193865739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45976.457193865739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45976.457193865739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45976.457193865739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45976.457193865739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45976.457193865739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45976.457193865739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45976.457193865739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45976.457193865739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45976.457193865739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45976.457193865739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45976.457193865739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45976.457193865739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45976.457193865739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45976.457193865739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45976.457193865739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45976.457193865739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45976.457193865739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45976.457193865739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45976.457193865739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45976.457193865739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45976.457193865739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45976.457193865739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45976.457193865739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45976.457193865739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45976.457193865739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45976.457193865739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45976.457193865739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45976.457193865739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45976.457193865739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45976.457193865739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45976.457193865739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45976.457193865739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45976.457193865739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45976.457193865739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45976.457193865739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45976.457193865739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45976.457193865739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45976.457193865739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45976.457193865739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45976.457193865739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45976.457193865739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45976.457193865739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45976.457193865739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45976.457193865739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45976.457193865739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45976.457193865739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45976.457193865739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45976.457193865739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45976.457193865739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45976.457193865739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45976.457193865739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45976.457193865739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45976.457193865739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45976.457193865739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45976.457193865739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45976.457193865739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45976.457193865739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45976.457193865739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45976.457193865739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45976.457193865739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45976.457193865739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45976.457193865739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45976.457193865739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45976.457193865739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45976.457193865739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45976.457193865739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45976.457193865739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45976.457193865739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9"/>
  <sheetViews>
    <sheetView tabSelected="1"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t="shared" ref="G2" ca="1" si="0">IFERROR(NOW()-F2,"")</f>
        <v>272.97647627314291</v>
      </c>
      <c r="H2" s="96">
        <v>45703.474768518521</v>
      </c>
      <c r="I2" s="96" t="str">
        <f>IFERROR(VLOOKUP(D2,DB!A:F,6,0),"")</f>
        <v>SCECO</v>
      </c>
      <c r="J2" s="96" t="str">
        <f>IFERROR(VLOOKUP(D2,DB!A:G,7,0),"")</f>
        <v>Dead</v>
      </c>
      <c r="K2" s="98" t="s">
        <v>39118</v>
      </c>
      <c r="L2" s="92" t="str">
        <f>IFERROR(VLOOKUP(D2,DB!A:I,9,0),"")</f>
        <v>Latis</v>
      </c>
    </row>
    <row r="3" spans="1:16" ht="36.75" customHeight="1">
      <c r="A3" s="135" t="s">
        <v>39119</v>
      </c>
      <c r="B3" s="135" t="str">
        <f>IFERROR(VLOOKUP(D3,DB!A:K,11,0),"")</f>
        <v>R4</v>
      </c>
      <c r="C3" s="94">
        <v>1</v>
      </c>
      <c r="D3" s="92" t="s">
        <v>36421</v>
      </c>
      <c r="E3" s="95" t="s">
        <v>39021</v>
      </c>
      <c r="F3" s="96">
        <v>45975.803229166668</v>
      </c>
      <c r="G3" s="97">
        <f ca="1">IFERROR(NOW()-F3,"")</f>
        <v>0.65396469907136634</v>
      </c>
      <c r="H3" s="96">
        <v>45975.787465277775</v>
      </c>
      <c r="I3" s="135" t="str">
        <f>IFERROR(VLOOKUP(D3,DB!A:F,6,0),"")</f>
        <v>Generator-SG</v>
      </c>
      <c r="J3" s="135" t="str">
        <f>IFERROR(VLOOKUP(D3,DB!A:G,7,0),"")</f>
        <v>No BB Shifted</v>
      </c>
      <c r="K3" s="98" t="s">
        <v>39120</v>
      </c>
      <c r="L3" s="92" t="str">
        <f>IFERROR(VLOOKUP(D3,DB!A:I,9,0),"")</f>
        <v>Latis</v>
      </c>
    </row>
    <row r="4" spans="1:16" ht="31.5" customHeight="1">
      <c r="A4" s="135" t="s">
        <v>39121</v>
      </c>
      <c r="B4" s="135" t="str">
        <f>IFERROR(VLOOKUP(D4,DB!A:K,11,0),"")</f>
        <v>R4</v>
      </c>
      <c r="C4" s="94">
        <v>1</v>
      </c>
      <c r="D4" s="92" t="s">
        <v>35964</v>
      </c>
      <c r="E4" s="95" t="s">
        <v>39021</v>
      </c>
      <c r="F4" s="96">
        <v>45976.18476851852</v>
      </c>
      <c r="G4" s="97">
        <f ca="1">IFERROR(NOW()-F4,"")</f>
        <v>0.27242534721881384</v>
      </c>
      <c r="H4" s="96">
        <v>45976.176817129628</v>
      </c>
      <c r="I4" s="135" t="str">
        <f>IFERROR(VLOOKUP(D4,DB!A:F,6,0),"")</f>
        <v>SCECO</v>
      </c>
      <c r="J4" s="135" t="str">
        <f>IFERROR(VLOOKUP(D4,DB!A:G,7,0),"")</f>
        <v>Dead</v>
      </c>
      <c r="K4" s="98" t="s">
        <v>39122</v>
      </c>
      <c r="L4" s="92" t="str">
        <f>IFERROR(VLOOKUP(D4,DB!A:I,9,0),"")</f>
        <v>Latis</v>
      </c>
    </row>
    <row r="5" spans="1:16" ht="15" customHeight="1">
      <c r="A5" s="135" t="s">
        <v>39123</v>
      </c>
      <c r="B5" s="135" t="str">
        <f>IFERROR(VLOOKUP(D5,DB!A:K,11,0),"")</f>
        <v>R4</v>
      </c>
      <c r="C5" s="94">
        <v>1</v>
      </c>
      <c r="D5" s="92" t="s">
        <v>32088</v>
      </c>
      <c r="E5" s="95" t="s">
        <v>39021</v>
      </c>
      <c r="F5" s="96">
        <v>45976.283148148148</v>
      </c>
      <c r="G5" s="97">
        <f ca="1">IFERROR(NOW()-F5,"")</f>
        <v>0.17404571759107057</v>
      </c>
      <c r="H5" s="96">
        <v>45976.277083333334</v>
      </c>
      <c r="I5" s="135" t="str">
        <f>IFERROR(VLOOKUP(D5,DB!A:F,6,0),"")</f>
        <v>SCECO</v>
      </c>
      <c r="J5" s="135" t="str">
        <f>IFERROR(VLOOKUP(D5,DB!A:G,7,0),"")</f>
        <v>Dead</v>
      </c>
      <c r="K5" s="98" t="s">
        <v>39124</v>
      </c>
      <c r="L5" s="92" t="str">
        <f>IFERROR(VLOOKUP(D5,DB!A:I,9,0),"")</f>
        <v>Latis</v>
      </c>
    </row>
    <row r="6" spans="1:16" ht="15" customHeight="1">
      <c r="A6" s="135" t="s">
        <v>39125</v>
      </c>
      <c r="B6" s="135" t="str">
        <f>IFERROR(VLOOKUP(D6,DB!A:K,11,0),"")</f>
        <v>R4</v>
      </c>
      <c r="C6" s="94">
        <v>1</v>
      </c>
      <c r="D6" s="92" t="s">
        <v>38662</v>
      </c>
      <c r="E6" s="95" t="s">
        <v>39021</v>
      </c>
      <c r="F6" s="96">
        <v>45976.384189814817</v>
      </c>
      <c r="G6" s="97">
        <f ca="1">IFERROR(NOW()-F6,"")</f>
        <v>7.3004050922463648E-2</v>
      </c>
      <c r="H6" s="96">
        <v>45976.389039351852</v>
      </c>
      <c r="I6" s="135" t="str">
        <f>IFERROR(VLOOKUP(D6,DB!A:F,6,0),"")</f>
        <v>SCECO</v>
      </c>
      <c r="J6" s="135" t="str">
        <f>IFERROR(VLOOKUP(D6,DB!A:G,7,0),"")</f>
        <v>No BB Shifted</v>
      </c>
      <c r="K6" s="98" t="s">
        <v>39126</v>
      </c>
      <c r="L6" s="92" t="str">
        <f>IFERROR(VLOOKUP(D6,DB!A:I,9,0),"")</f>
        <v>Latis</v>
      </c>
    </row>
    <row r="7" spans="1:16" ht="15" customHeight="1">
      <c r="A7" s="135" t="s">
        <v>39127</v>
      </c>
      <c r="B7" s="135" t="str">
        <f>IFERROR(VLOOKUP(D7,DB!A:K,11,0),"")</f>
        <v>R4</v>
      </c>
      <c r="C7" s="94">
        <v>1</v>
      </c>
      <c r="D7" s="92" t="s">
        <v>37524</v>
      </c>
      <c r="E7" s="95" t="s">
        <v>39021</v>
      </c>
      <c r="F7" s="96"/>
      <c r="G7" s="97">
        <f ca="1">IFERROR(NOW()-F7,"")</f>
        <v>45976.457193865739</v>
      </c>
      <c r="H7" s="96">
        <v>45976.299907407411</v>
      </c>
      <c r="I7" s="135" t="str">
        <f>IFERROR(VLOOKUP(D7,DB!A:F,6,0),"")</f>
        <v>SCECO</v>
      </c>
      <c r="J7" s="135" t="str">
        <f>IFERROR(VLOOKUP(D7,DB!A:G,7,0),"")</f>
        <v>Dead</v>
      </c>
      <c r="K7" s="98" t="s">
        <v>39128</v>
      </c>
      <c r="L7" s="92" t="str">
        <f>IFERROR(VLOOKUP(D7,DB!A:I,9,0),"")</f>
        <v>Latis</v>
      </c>
    </row>
    <row r="8" spans="1:16" ht="15" customHeight="1">
      <c r="A8" s="135"/>
      <c r="B8" s="135" t="str">
        <f>IFERROR(VLOOKUP(D8,DB!A:K,11,0),"")</f>
        <v/>
      </c>
      <c r="C8" s="94"/>
      <c r="D8" s="92"/>
      <c r="E8" s="95"/>
      <c r="F8" s="96"/>
      <c r="G8" s="97">
        <f ca="1">IFERROR(NOW()-F8,"")</f>
        <v>45976.457193865739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45976.457193865739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45976.457193865739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45976.457193865739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45976.457193865739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45976.457193865739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45976.457193865739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45976.457193865739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45976.457193865739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45976.457193865739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45976.457193865739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45976.457193865739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45976.457193865739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45976.457193865739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45976.457193865739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45976.457193865739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45976.457193865739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45976.457193865739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45976.457193865739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45976.457193865739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45976.457193865739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45976.457193865739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45976.457193865739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45976.457193865739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45976.457193865739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45976.457193865739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45976.457193865739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45976.457193865739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45976.457193865739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45976.457193865739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45976.457193865739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45976.457193865739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45976.457193865739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45976.457193865739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45976.457193865739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45976.457193865739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45976.457193865739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45976.457193865739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45976.457193865739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45976.457193865739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45976.457193865739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45976.457193865739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45976.457193865739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45976.457193865739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45976.457193865739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45976.457193865739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45976.457193865739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45976.457193865739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45976.457193865739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45976.457193865739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45976.457193865739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45976.457193865739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45976.457193865739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45976.457193865739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45976.457193865739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45976.457193865739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45976.457193865739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45976.457193865739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45976.457193865739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45976.457193865739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45976.457193865739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45976.457193865739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45976.457193865739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45976.457193865739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45976.457193865739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45976.457193865739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45976.457193865739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45976.457193865739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45976.457193865739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45976.457193865739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45976.457193865739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45976.457193865739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45976.457193865739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45976.457193865739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45976.457193865739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45976.457193865739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45976.457193865739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45976.457193865739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45976.457193865739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45976.457193865739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45976.457193865739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45976.457193865739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45976.457193865739</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45976.457193865739</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45976.457193865739</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45976.457193865739</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45976.457193865739</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45976.457193865739</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45976.457193865739</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45976.457193865739</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45976.457193865739</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45976.457193865739</v>
      </c>
      <c r="H99" s="96"/>
      <c r="I99" s="135" t="str">
        <f>IFERROR(VLOOKUP(D99,DB!A:F,6,0),"")</f>
        <v/>
      </c>
      <c r="J99" s="135" t="str">
        <f>IFERROR(VLOOKUP(D99,DB!A:G,7,0),"")</f>
        <v/>
      </c>
      <c r="K99" s="98"/>
      <c r="L99" s="92" t="str">
        <f>IFERROR(VLOOKUP(D99,DB!A:I,9,0),"")</f>
        <v/>
      </c>
    </row>
  </sheetData>
  <dataValidations count="2">
    <dataValidation allowBlank="1" showInputMessage="1" showErrorMessage="1" sqref="E1" xr:uid="{A4F81451-56CC-4543-9497-104C4E44EE4B}"/>
    <dataValidation type="list" allowBlank="1" showInputMessage="1" showErrorMessage="1" sqref="E2:E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39129</v>
      </c>
      <c r="B2" s="37" t="str">
        <f>IFERROR(VLOOKUP(D2,DB!A:K,11,0),"")</f>
        <v>R5</v>
      </c>
      <c r="C2" s="37">
        <v>3</v>
      </c>
      <c r="D2" s="107" t="s">
        <v>36011</v>
      </c>
      <c r="E2" s="37" t="s">
        <v>39021</v>
      </c>
      <c r="F2" s="38">
        <v>45891.832060185188</v>
      </c>
      <c r="G2" s="116">
        <f ca="1">IFERROR(NOW()-F2,"")</f>
        <v>84.625133680550789</v>
      </c>
      <c r="H2" s="38">
        <v>45891.790393518517</v>
      </c>
      <c r="I2" s="37" t="str">
        <f>IFERROR(VLOOKUP(D2,DB!A:F,6,0),"")</f>
        <v>Generator-SG</v>
      </c>
      <c r="J2" s="37" t="str">
        <f>IFERROR(VLOOKUP(D2,DB!A:G,7,0),"")</f>
        <v>Vandalized</v>
      </c>
      <c r="K2" s="37" t="s">
        <v>39130</v>
      </c>
      <c r="L2" s="37" t="str">
        <f>IFERROR(VLOOKUP(D2,DB!A:I,9,0),"")</f>
        <v>Latis</v>
      </c>
      <c r="M2" s="106"/>
    </row>
    <row r="3" spans="1:13" ht="30">
      <c r="A3" s="37" t="s">
        <v>39131</v>
      </c>
      <c r="B3" s="37" t="str">
        <f>IFERROR(VLOOKUP(D3,DB!A:K,11,0),"")</f>
        <v>R5</v>
      </c>
      <c r="C3" s="37">
        <v>1</v>
      </c>
      <c r="D3" s="37" t="s">
        <v>33268</v>
      </c>
      <c r="E3" s="37" t="s">
        <v>39105</v>
      </c>
      <c r="F3" s="38">
        <v>45926.188877314817</v>
      </c>
      <c r="G3" s="116">
        <f t="shared" ref="G3" ca="1" si="0">IFERROR(NOW()-F3,"")</f>
        <v>50.268316550922464</v>
      </c>
      <c r="H3" s="38">
        <v>45926.158159722225</v>
      </c>
      <c r="I3" s="37" t="str">
        <f>IFERROR(VLOOKUP(D3,DB!A:F,6,0),"")</f>
        <v>SCECO</v>
      </c>
      <c r="J3" s="37" t="str">
        <f>IFERROR(VLOOKUP(D3,DB!A:G,7,0),"")</f>
        <v>Good</v>
      </c>
      <c r="K3" s="37" t="s">
        <v>39132</v>
      </c>
      <c r="L3" s="37" t="str">
        <f>IFERROR(VLOOKUP(D3,DB!A:I,9,0),"")</f>
        <v>Latis</v>
      </c>
      <c r="M3" s="106"/>
    </row>
    <row r="4" spans="1:13" ht="48" customHeight="1">
      <c r="A4" s="124" t="s">
        <v>39133</v>
      </c>
      <c r="B4" s="124" t="str">
        <f>IFERROR(VLOOKUP(D4,DB!A:K,11,0),"")</f>
        <v>R5</v>
      </c>
      <c r="C4" s="124">
        <v>1</v>
      </c>
      <c r="D4" s="124" t="s">
        <v>34758</v>
      </c>
      <c r="E4" s="124" t="s">
        <v>39105</v>
      </c>
      <c r="F4" s="125">
        <v>45948.661111111112</v>
      </c>
      <c r="G4" s="126">
        <f t="shared" ref="G4" ca="1" si="1">IFERROR(NOW()-F4,"")</f>
        <v>27.796082754626696</v>
      </c>
      <c r="H4" s="125">
        <v>45948.661111111112</v>
      </c>
      <c r="I4" s="124" t="str">
        <f>IFERROR(VLOOKUP(D4,DB!A:F,6,0),"")</f>
        <v>SCECO</v>
      </c>
      <c r="J4" s="124" t="str">
        <f>IFERROR(VLOOKUP(D4,DB!A:G,7,0),"")</f>
        <v>Dead</v>
      </c>
      <c r="K4" s="124" t="s">
        <v>39134</v>
      </c>
      <c r="L4" s="124" t="str">
        <f>IFERROR(VLOOKUP(D4,DB!A:I,9,0),"")</f>
        <v>Latis</v>
      </c>
    </row>
    <row r="5" spans="1:13" ht="30.75">
      <c r="A5" s="124" t="s">
        <v>39135</v>
      </c>
      <c r="B5" s="124" t="s">
        <v>5443</v>
      </c>
      <c r="C5" s="124">
        <v>1</v>
      </c>
      <c r="D5" s="124" t="s">
        <v>32330</v>
      </c>
      <c r="E5" s="124" t="s">
        <v>39021</v>
      </c>
      <c r="F5" s="125">
        <v>45968.848599537036</v>
      </c>
      <c r="G5" s="126">
        <v>0.54726851851851854</v>
      </c>
      <c r="H5" s="125">
        <v>45968.827465277776</v>
      </c>
      <c r="I5" s="124" t="s">
        <v>22</v>
      </c>
      <c r="J5" s="124" t="s">
        <v>65</v>
      </c>
      <c r="K5" s="124" t="s">
        <v>39136</v>
      </c>
      <c r="L5" s="124" t="s">
        <v>8145</v>
      </c>
    </row>
    <row r="6" spans="1:13">
      <c r="A6" s="124"/>
      <c r="B6" s="124" t="str">
        <f>IFERROR(VLOOKUP(D6,DB!A:K,11,0),"")</f>
        <v/>
      </c>
      <c r="C6" s="124"/>
      <c r="D6" s="124"/>
      <c r="E6" s="124"/>
      <c r="F6" s="124"/>
      <c r="G6" s="126">
        <f t="shared" ref="G6:G52" ca="1" si="2">IFERROR(NOW()-F6,"")</f>
        <v>45976.457193865739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45976.457193865739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45976.457193865739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45976.457193865739</v>
      </c>
      <c r="H9" s="125"/>
      <c r="I9" s="124" t="str">
        <f>IFERROR(VLOOKUP(D9,DB!A:F,6,0),"")</f>
        <v/>
      </c>
      <c r="J9" s="124" t="str">
        <f>IFERROR(VLOOKUP(D9,DB!A:G,7,0),"")</f>
        <v/>
      </c>
      <c r="K9" s="124"/>
      <c r="L9" s="124" t="str">
        <f>IFERROR(VLOOKUP(D9,DB!A:I,9,0),"")</f>
        <v/>
      </c>
    </row>
    <row r="10" spans="1:13">
      <c r="A10" s="124"/>
      <c r="B10" s="124" t="str">
        <f>IFERROR(VLOOKUP(D10,DB!A:K,11,0),"")</f>
        <v/>
      </c>
      <c r="C10" s="124"/>
      <c r="D10" s="158"/>
      <c r="E10" s="124"/>
      <c r="F10" s="124"/>
      <c r="G10" s="126">
        <f t="shared" ca="1" si="2"/>
        <v>45976.457193865739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45976.457193865739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45976.457193865739</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45976.457193865739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45976.457193865739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45976.457193865739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45976.457193865739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45976.457193865739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45976.457193865739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45976.457193865739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45976.457193865739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45976.457193865739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45976.457193865739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45976.457193865739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45976.457193865739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45976.457193865739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45976.457193865739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45976.457193865739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45976.457193865739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45976.457193865739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45976.457193865739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45976.457193865739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45976.457193865739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45976.457193865739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45976.457193865739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45976.457193865739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45976.457193865739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45976.457193865739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45976.457193865739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45976.457193865739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45976.457193865739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45976.457193865739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45976.457193865739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45976.457193865739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45976.457193865739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45976.457193865739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45976.457193865739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45976.457193865739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45976.457193865739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45976.457193865739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45976.457193865739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45976.457193865739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45976.457193865739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45976.457193865739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45976.457193865739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45976.457193865739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45976.457193865739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45976.457193865739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45976.457193865739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45976.457193865739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45976.457193865739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45976.457193865739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45976.457193865739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45976.457193865739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45976.457193865739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45976.457193865739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45976.457193865739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45976.457193865739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45976.457193865739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45976.457193865739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45976.457193865739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45976.457193865739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45976.457193865739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45976.457193865739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45976.457193865739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45976.457193865739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45976.457193865739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45976.457193865739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45976.457193865739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45976.457193865739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45976.457193865739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45976.457193865739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45976.457193865739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45976.457193865739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45976.457193865739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45976.457193865739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45976.457193865739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45976.457193865739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45976.457193865739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45976.457193865739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45976.457193865739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45976.457193865739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45976.457193865739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45976.457193865739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45976.457193865739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45976.457193865739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45976.457193865739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45976.457193865739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45976.457193865739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45976.457193865739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45976.457193865739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45976.457193865739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45976.457193865739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45976.457193865739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45976.457193865739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45976.457193865739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45976.457193865739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45976.457193865739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45976.457193865739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45976.457193865739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45976.457193865739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45976.457193865739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45976.457193865739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45976.457193865739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45976.457193865739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45976.457193865739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45976.457193865739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45976.457193865739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45976.457193865739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45976.457193865739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45976.457193865739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45976.457193865739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45976.457193865739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45976.457193865739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45976.457193865739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45976.457193865739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45976.457193865739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45976.457193865739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45976.457193865739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45976.457193865739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45976.457193865739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45976.457193865739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45976.457193865739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45976.457193865739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45976.457193865739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45976.457193865739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45976.457193865739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45976.457193865739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45976.457193865739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45976.457193865739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45976.457193865739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45976.457193865739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45976.457193865739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45976.457193865739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45976.457193865739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45976.457193865739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45976.457193865739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45976.457193865739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45976.457193865739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45976.457193865739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45976.457193865739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45976.457193865739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45976.457193865739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45976.457193865739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45976.457193865739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45976.457193865739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45976.457193865739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45976.457193865739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45976.457193865739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45976.457193865739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45976.457193865739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45976.457193865739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45976.457193865739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45976.457193865739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45976.457193865739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45976.457193865739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45976.457193865739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45976.457193865739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45976.457193865739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45976.457193865739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45976.457193865739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45976.457193865739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45976.457193865739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45976.457193865739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45976.457193865739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45976.457193865739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45976.457193865739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45976.457193865739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45976.457193865739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45976.457193865739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45976.457193865739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45976.457193865739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45976.457193865739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45976.457193865739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45976.457193865739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45976.457193865739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45976.457193865739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45976.457193865739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45976.457193865739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45976.457193865739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45976.457193865739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45976.457193865739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45976.457193865739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45976.457193865739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45976.457193865739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45976.457193865739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45976.457193865739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45976.457193865739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45976.457193865739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45976.457193865739</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8"/>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39137</v>
      </c>
      <c r="B2" s="141" t="str">
        <f>IFERROR(VLOOKUP(D2,DB!A:K,11,0),"")</f>
        <v>R6</v>
      </c>
      <c r="C2" s="142">
        <v>1</v>
      </c>
      <c r="D2" s="141" t="s">
        <v>28348</v>
      </c>
      <c r="E2" s="124" t="s">
        <v>39021</v>
      </c>
      <c r="F2" s="157">
        <v>45976.425567129627</v>
      </c>
      <c r="G2" s="75">
        <f ca="1">IFERROR(NOW()-F2,"-")</f>
        <v>3.1626736112229992E-2</v>
      </c>
      <c r="H2" s="143">
        <v>45976.417037037034</v>
      </c>
      <c r="I2" s="141" t="str">
        <f>IFERROR(VLOOKUP(D2,DB!A:F,6,0),"")</f>
        <v>SCECO</v>
      </c>
      <c r="J2" s="141" t="str">
        <f>IFERROR(VLOOKUP(D2,DB!A:G,7,0),"")</f>
        <v>Dead+No BB Design</v>
      </c>
      <c r="K2" s="144" t="s">
        <v>39138</v>
      </c>
      <c r="L2" s="145" t="str">
        <f>IFERROR(VLOOKUP(D2,DB!A:I,9,0),"")</f>
        <v>Latis</v>
      </c>
    </row>
    <row r="3" spans="1:16382" ht="31.5" customHeight="1">
      <c r="A3" s="140"/>
      <c r="B3" s="141" t="str">
        <f>IFERROR(VLOOKUP(D3,DB!A:K,11,0),"")</f>
        <v/>
      </c>
      <c r="C3" s="142"/>
      <c r="D3" s="141"/>
      <c r="E3" s="124"/>
      <c r="F3" s="157"/>
      <c r="G3" s="75">
        <f ca="1">IFERROR(NOW()-F3,"-")</f>
        <v>45976.457193865739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20" ca="1" si="0">IFERROR(NOW()-F4,"-")</f>
        <v>45976.457193865739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45976.457193865739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45976.457193865739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45976.457193865739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45976.457193865739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45976.457193865739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45976.457193865739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45976.457193865739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45976.457193865739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45976.457193865739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45976.457193865739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45976.457193865739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45976.457193865739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45976.457193865739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45976.457193865739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45976.457193865739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45976.457193865739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ref="G21:G84" ca="1" si="1">IFERROR(NOW()-F21,"-")</f>
        <v>45976.457193865739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45976.457193865739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45976.457193865739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45976.457193865739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45976.457193865739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45976.457193865739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45976.457193865739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45976.457193865739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45976.457193865739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45976.457193865739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45976.457193865739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45976.457193865739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45976.457193865739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45976.457193865739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45976.457193865739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45976.457193865739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45976.457193865739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45976.457193865739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45976.457193865739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45976.457193865739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45976.457193865739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45976.457193865739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45976.457193865739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45976.457193865739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45976.457193865739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45976.457193865739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45976.457193865739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45976.457193865739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45976.457193865739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45976.457193865739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45976.457193865739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45976.457193865739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45976.457193865739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45976.457193865739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45976.457193865739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45976.457193865739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45976.457193865739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45976.457193865739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45976.457193865739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45976.457193865739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45976.457193865739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45976.457193865739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45976.457193865739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45976.457193865739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45976.457193865739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45976.457193865739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45976.457193865739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45976.457193865739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45976.457193865739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45976.457193865739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45976.457193865739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45976.457193865739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45976.457193865739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45976.457193865739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45976.457193865739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45976.457193865739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45976.457193865739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45976.457193865739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45976.457193865739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45976.457193865739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45976.457193865739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45976.457193865739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45976.457193865739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45976.457193865739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ref="G85:G118" ca="1" si="2">IFERROR(NOW()-F85,"-")</f>
        <v>45976.457193865739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45976.457193865739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45976.457193865739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45976.457193865739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45976.457193865739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45976.457193865739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45976.457193865739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45976.457193865739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45976.457193865739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45976.457193865739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45976.457193865739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45976.457193865739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45976.457193865739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45976.457193865739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45976.457193865739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45976.457193865739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45976.457193865739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45976.457193865739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45976.457193865739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45976.457193865739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45976.457193865739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45976.457193865739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45976.457193865739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45976.457193865739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45976.457193865739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45976.457193865739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45976.457193865739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45976.457193865739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45976.457193865739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45976.457193865739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45976.457193865739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45976.457193865739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45976.457193865739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45976.457193865739</v>
      </c>
      <c r="H118" s="143"/>
      <c r="I118" s="141" t="str">
        <f>IFERROR(VLOOKUP(D118,DB!A:F,6,0),"")</f>
        <v/>
      </c>
      <c r="J118" s="141" t="str">
        <f>IFERROR(VLOOKUP(D118,DB!A:G,7,0),"")</f>
        <v/>
      </c>
      <c r="K118" s="144"/>
      <c r="L118" s="145" t="str">
        <f>IFERROR(VLOOKUP(D118,DB!A:I,9,0),"")</f>
        <v/>
      </c>
    </row>
  </sheetData>
  <dataValidations count="2">
    <dataValidation allowBlank="1" showInputMessage="1" showErrorMessage="1" sqref="E1" xr:uid="{9E1BC488-8814-4F8A-8DBE-742B3278AB71}"/>
    <dataValidation type="list" allowBlank="1" showInputMessage="1" showErrorMessage="1" sqref="E2:E11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2025-11-15T07:59:47Z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