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569" documentId="120_S{2AC9BD13-BADA-5192-A53E-5A8FF88502F6}" xr6:coauthVersionLast="47" xr6:coauthVersionMax="47" xr10:uidLastSave="{BED6091E-EDD0-4FF2-B176-F0E5E1D38DFB}"/>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13" i="1"/>
  <c r="G13" i="1"/>
  <c r="I13" i="1"/>
  <c r="J13" i="1"/>
  <c r="L13" i="1"/>
  <c r="B14" i="1"/>
  <c r="G14" i="1"/>
  <c r="I14" i="1"/>
  <c r="J14" i="1"/>
  <c r="L14" i="1"/>
  <c r="B15" i="1"/>
  <c r="G15" i="1"/>
  <c r="I15" i="1"/>
  <c r="J15" i="1"/>
  <c r="L15"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G2" i="5"/>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<sst xmlns="http://schemas.openxmlformats.org/spreadsheetml/2006/main" count="180306" uniqueCount="39138">
  <si>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</si>
  <si>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</si>
  <si>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</si>
  <si>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</si>
  <si>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</si>
  <si>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</si>
  <si>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</si>
  <si>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</si>
  <si>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</si>
  <si>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</si>
  <si>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</si>
  <si>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</si>
  <si>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</si>
  <si>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</si>
  <si>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</si>
  <si>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</si>
  <si>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</si>
  <si>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</si>
  <si>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</si>
  <si>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</si>
  <si>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</si>
  <si>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</si>
  <si>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</si>
  <si>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</si>
  <si>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</si>
  <si>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</si>
  <si>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</si>
  <si>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</si>
  <si>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</si>
  <si>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</si>
  <si>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</si>
  <si>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</si>
  <si>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</si>
  <si>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</si>
  <si>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</si>
  <si>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</si>
  <si>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</si>
  <si>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</si>
  <si>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</si>
  <si>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</si>
  <si>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</si>
  <si>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</si>
  <si>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</si>
  <si>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</si>
  <si>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</si>
  <si>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</si>
  <si>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</si>
  <si>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</si>
  <si>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</si>
  <si>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</si>
  <si>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</si>
  <si>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</si>
  <si>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</si>
  <si>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</si>
  <si>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</si>
  <si>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</si>
  <si>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</si>
  <si>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</si>
  <si>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</si>
  <si>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</si>
  <si>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</si>
  <si>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</si>
  <si>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</si>
  <si>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</si>
  <si>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</si>
  <si>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</si>
  <si>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</si>
  <si>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</si>
  <si>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</si>
  <si>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</si>
  <si>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</si>
  <si>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</si>
  <si>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</si>
  <si>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</si>
  <si>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</si>
  <si>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</si>
  <si>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</si>
  <si>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</si>
  <si>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</si>
  <si>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</si>
  <si>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</si>
  <si>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</si>
  <si>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</si>
  <si>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</si>
  <si>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</si>
  <si>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</si>
  <si>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</si>
  <si>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</si>
  <si>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</si>
  <si>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</si>
  <si>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</si>
  <si>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</si>
  <si>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</si>
  <si>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</si>
  <si>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</si>
  <si>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</si>
  <si>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</si>
  <si>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</si>
  <si>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</si>
  <si>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</si>
  <si>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</si>
  <si>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</si>
  <si>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</si>
  <si>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</si>
  <si>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</si>
  <si>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</si>
  <si>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</si>
  <si>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</si>
  <si>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</si>
  <si>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</si>
  <si>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</si>
  <si>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</si>
  <si>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</si>
  <si>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</si>
  <si>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</si>
  <si>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</si>
  <si>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</si>
  <si>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</si>
  <si>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</si>
  <si>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</si>
  <si>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</si>
  <si>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</si>
  <si>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</si>
  <si>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</si>
  <si>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</si>
  <si>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</si>
  <si>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</si>
  <si>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</si>
  <si>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</si>
  <si>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</si>
  <si>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</si>
  <si>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</si>
  <si>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</si>
  <si>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</si>
  <si>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</si>
  <si>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</si>
  <si>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</si>
  <si>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</si>
  <si>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</si>
  <si>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</si>
  <si>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</si>
  <si>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</si>
  <si>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</si>
  <si>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</si>
  <si>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</si>
  <si>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</si>
  <si>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</si>
  <si>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</si>
  <si>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</si>
  <si>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</si>
  <si>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</si>
  <si>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</si>
  <si>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</si>
  <si>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</si>
  <si>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</si>
  <si>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</si>
  <si>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</si>
  <si>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</si>
  <si>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</si>
  <si>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</si>
  <si>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</si>
  <si>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</si>
  <si>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</si>
  <si>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</si>
  <si>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</si>
  <si>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</si>
  <si>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</si>
  <si>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</si>
  <si>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</si>
  <si>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</si>
  <si>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</si>
  <si>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</si>
  <si>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</si>
  <si>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</si>
  <si>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</si>
  <si>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</si>
  <si>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</si>
  <si>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</si>
  <si>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</si>
  <si>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</si>
  <si>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</si>
  <si>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</si>
  <si>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</si>
  <si>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</si>
  <si>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</si>
  <si>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</si>
  <si>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</si>
  <si>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</si>
  <si>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</si>
  <si>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</si>
  <si>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</si>
  <si>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</si>
  <si>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</si>
  <si>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</si>
  <si>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</si>
  <si>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</si>
  <si>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</si>
  <si>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</si>
  <si>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</si>
  <si>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</si>
  <si>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</si>
  <si>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</si>
  <si>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</si>
  <si>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</si>
  <si>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</si>
  <si>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</si>
  <si>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</si>
  <si>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</si>
  <si>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</si>
  <si>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</si>
  <si>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</si>
  <si>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</si>
  <si>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</si>
  <si>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</si>
  <si>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</si>
  <si>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</si>
  <si>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</si>
  <si>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</si>
  <si>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</si>
  <si>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</si>
  <si>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</si>
  <si>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</si>
  <si>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</si>
  <si>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</si>
  <si>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</si>
  <si>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</si>
  <si>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</si>
  <si>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</si>
  <si>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</si>
  <si>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</si>
  <si>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</si>
  <si>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</si>
  <si>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</si>
  <si>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</si>
  <si>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</si>
  <si>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</si>
  <si>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</si>
  <si>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</si>
  <si>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</si>
  <si>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</si>
  <si>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</si>
  <si>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</si>
  <si>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</si>
  <si>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</si>
  <si>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</si>
  <si>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</si>
  <si>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</si>
  <si>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</si>
  <si>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</si>
  <si>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</si>
  <si>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</si>
  <si>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</si>
  <si>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</si>
  <si>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</si>
  <si>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</si>
  <si>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</si>
  <si>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</si>
  <si>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</si>
  <si>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</si>
  <si>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</si>
  <si>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</si>
  <si>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</si>
  <si>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</si>
  <si>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</si>
  <si>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</si>
  <si>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</si>
  <si>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</si>
  <si>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</si>
  <si>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</si>
  <si>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</si>
  <si>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</si>
  <si>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</si>
  <si>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</si>
  <si>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</si>
  <si>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</si>
  <si>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</si>
  <si>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</si>
  <si>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</si>
  <si>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</si>
  <si>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</si>
  <si>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</si>
  <si>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</si>
  <si>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</si>
  <si>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</si>
  <si>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</si>
  <si>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</si>
  <si>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</si>
  <si>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</si>
  <si>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</si>
  <si>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</si>
  <si>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</si>
  <si>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</si>
  <si>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</si>
  <si>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</si>
  <si>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</si>
  <si>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</si>
  <si>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</si>
  <si>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</si>
  <si>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</si>
  <si>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</si>
  <si>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</si>
  <si>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</si>
  <si>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</si>
  <si>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</si>
  <si>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</si>
  <si>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</si>
  <si>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</si>
  <si>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</si>
  <si>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</si>
  <si>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</si>
  <si>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</si>
  <si>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</si>
  <si>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</si>
  <si>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</si>
  <si>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</si>
  <si>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</si>
  <si>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</si>
  <si>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</si>
  <si>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</si>
  <si>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</si>
  <si>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</si>
  <si>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</si>
  <si>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</si>
  <si>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</si>
  <si>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</si>
  <si>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</si>
  <si>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</si>
  <si>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</si>
  <si>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</si>
  <si>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</si>
  <si>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</si>
  <si>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</si>
  <si>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</si>
  <si>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</si>
  <si>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</si>
  <si>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</si>
  <si>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</si>
  <si>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</si>
  <si>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</si>
  <si>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</si>
  <si>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</si>
  <si>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</si>
  <si>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</si>
  <si>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</si>
  <si>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</si>
  <si>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</si>
  <si>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</si>
  <si>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</si>
  <si>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</si>
  <si>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</si>
  <si>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</si>
  <si>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</si>
  <si>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</si>
  <si>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</si>
  <si>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</si>
  <si>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</si>
  <si>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</si>
  <si>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</si>
  <si>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</si>
  <si>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</si>
  <si>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</si>
  <si>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</si>
  <si>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</si>
  <si>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</si>
  <si>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</si>
  <si>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</si>
  <si>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</si>
  <si>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</si>
  <si>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</si>
  <si>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</si>
  <si>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</si>
  <si>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</si>
  <si>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</si>
  <si>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</si>
  <si>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</si>
  <si>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</si>
  <si>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</si>
  <si>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</si>
  <si>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</si>
  <si>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</si>
  <si>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</si>
  <si>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</si>
  <si>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</si>
  <si>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</si>
  <si>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</si>
  <si>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</si>
  <si>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</si>
  <si>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</si>
  <si>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</si>
  <si>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</si>
  <si>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</si>
  <si>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</si>
  <si>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</si>
  <si>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</si>
  <si>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</si>
  <si>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</si>
  <si>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</si>
  <si>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</si>
  <si>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</si>
  <si>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</si>
  <si>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</si>
  <si>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</si>
  <si>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</si>
  <si>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</si>
  <si>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</si>
  <si>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</si>
  <si>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</si>
  <si>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</si>
  <si>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</si>
  <si>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</si>
  <si>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</si>
  <si>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</si>
  <si>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</si>
  <si>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</si>
  <si>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</si>
  <si>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</si>
  <si>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</si>
  <si>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</si>
  <si>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</si>
  <si>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</si>
  <si>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</si>
  <si>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</si>
  <si>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</si>
  <si>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</si>
  <si>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</si>
  <si>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</si>
  <si>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</si>
  <si>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</si>
  <si>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</si>
  <si>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</si>
  <si>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</si>
  <si>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</si>
  <si>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</si>
  <si>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</si>
  <si>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</si>
  <si>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</si>
  <si>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</si>
  <si>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</si>
  <si>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</si>
  <si>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</si>
  <si>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</si>
  <si>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</si>
  <si>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</si>
  <si>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</si>
  <si>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</si>
  <si>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</si>
  <si>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</si>
  <si>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</si>
  <si>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</si>
  <si>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</si>
  <si>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</si>
  <si>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</si>
  <si>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</si>
  <si>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</si>
  <si>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</si>
  <si>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</si>
  <si>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</si>
  <si>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</si>
  <si>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</si>
  <si>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</si>
  <si>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</si>
  <si>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</si>
  <si>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</si>
  <si>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</si>
  <si>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</si>
  <si>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</si>
  <si>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</si>
  <si>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</si>
  <si>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</si>
  <si>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</si>
  <si>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</si>
  <si>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</si>
  <si>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</si>
  <si>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</si>
  <si>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</si>
  <si>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</si>
  <si>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</si>
  <si>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</si>
  <si>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</si>
  <si>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</si>
  <si>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</si>
  <si>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</si>
  <si>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</si>
  <si>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</si>
  <si>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</si>
  <si>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</si>
  <si>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</si>
  <si>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</si>
  <si>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</si>
  <si>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</si>
  <si>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</si>
  <si>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</si>
  <si>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</si>
  <si>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</si>
  <si>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</si>
  <si>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</si>
  <si>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</si>
  <si>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</si>
  <si>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</si>
  <si>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</si>
  <si>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</si>
  <si>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</si>
  <si>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</si>
  <si>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</si>
  <si>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</si>
  <si>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</si>
  <si>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</si>
  <si>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</si>
  <si>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</si>
  <si>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</si>
  <si>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</si>
  <si>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</si>
  <si>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</si>
  <si>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</si>
  <si>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</si>
  <si>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</si>
  <si>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</si>
  <si>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</si>
  <si>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</si>
  <si>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</si>
  <si>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</si>
  <si>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</si>
  <si>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</si>
  <si>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</si>
  <si>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</si>
  <si>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</si>
  <si>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</si>
  <si>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</si>
  <si>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</si>
  <si>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</si>
  <si>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</si>
  <si>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</si>
  <si>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</si>
  <si>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</si>
  <si>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</si>
  <si>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</si>
  <si>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</si>
  <si>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</si>
  <si>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</si>
  <si>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</si>
  <si>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</si>
  <si>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</si>
  <si>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</si>
  <si>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</si>
  <si>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</si>
  <si>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</si>
  <si>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</si>
  <si>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</si>
  <si>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</si>
  <si>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</si>
  <si>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</si>
  <si>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</si>
  <si>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</si>
  <si>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</si>
  <si>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</si>
  <si>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</si>
  <si>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</si>
  <si>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</si>
  <si>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</si>
  <si>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</si>
  <si>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</si>
  <si>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</si>
  <si>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</si>
  <si>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</si>
  <si>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</si>
  <si>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</si>
  <si>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</si>
  <si>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</si>
  <si>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</si>
  <si>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</si>
  <si>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</si>
  <si>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</si>
  <si>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</si>
  <si>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</si>
  <si>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</si>
  <si>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</si>
  <si>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</si>
  <si>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</si>
  <si>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</si>
  <si>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</si>
  <si>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</si>
  <si>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</si>
  <si>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</si>
  <si>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</si>
  <si>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</si>
  <si>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</si>
  <si>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</si>
  <si>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</si>
  <si>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</si>
  <si>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</si>
  <si>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</si>
  <si>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</si>
  <si>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</si>
  <si>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</si>
  <si>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</si>
  <si>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</si>
  <si>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</si>
  <si>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</si>
  <si>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</si>
  <si>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</si>
  <si>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</si>
  <si>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</si>
  <si>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</si>
  <si>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</si>
  <si>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</si>
  <si>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</si>
  <si>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</si>
  <si>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</si>
  <si>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</si>
  <si>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</si>
  <si>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</si>
  <si>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</si>
  <si>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</si>
  <si>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</si>
  <si>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</si>
  <si>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</si>
  <si>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</si>
  <si>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</si>
  <si>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</si>
  <si>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</si>
  <si>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</si>
  <si>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</si>
  <si>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</si>
  <si>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</si>
  <si>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</si>
  <si>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</si>
  <si>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</si>
  <si>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</si>
  <si>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</si>
  <si>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</si>
  <si>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</si>
  <si>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</si>
  <si>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</si>
  <si>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</si>
  <si>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</si>
  <si>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</si>
  <si>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</si>
  <si>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</si>
  <si>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</si>
  <si>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</si>
  <si>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</si>
  <si>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</si>
  <si>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</si>
  <si>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</si>
  <si>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</si>
  <si>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</si>
  <si>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</si>
  <si>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</si>
  <si>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</si>
  <si>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</si>
  <si>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</si>
  <si>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</si>
  <si>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</si>
  <si>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</si>
  <si>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</si>
  <si>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</si>
  <si>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</si>
  <si>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</si>
  <si>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</si>
  <si>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</si>
  <si>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</si>
  <si>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</si>
  <si>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</si>
  <si>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</si>
  <si>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</si>
  <si>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</si>
  <si>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</si>
  <si>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</si>
  <si>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</si>
  <si>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</si>
  <si>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</si>
  <si>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</si>
  <si>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</si>
  <si>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</si>
  <si>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</si>
  <si>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</si>
  <si>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</si>
  <si>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</si>
  <si>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</si>
  <si>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</si>
  <si>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</si>
  <si>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</si>
  <si>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</si>
  <si>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</si>
  <si>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</si>
  <si>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</si>
  <si>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</si>
  <si>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</si>
  <si>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</si>
  <si>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</si>
  <si>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</si>
  <si>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</si>
  <si>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</si>
  <si>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</si>
  <si>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</si>
  <si>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</si>
  <si>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</si>
  <si>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</si>
  <si>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</si>
  <si>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</si>
  <si>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</si>
  <si>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</si>
  <si>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</si>
  <si>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</si>
  <si>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</si>
  <si>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</si>
  <si>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</si>
  <si>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</si>
  <si>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</si>
  <si>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</si>
  <si>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</si>
  <si>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</si>
  <si>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</si>
  <si>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</si>
  <si>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</si>
  <si>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</si>
  <si>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</si>
  <si>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</si>
  <si>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</si>
  <si>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</si>
  <si>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</si>
  <si>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</si>
  <si>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</si>
  <si>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</si>
  <si>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</si>
  <si>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</si>
  <si>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</si>
  <si>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</si>
  <si>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</si>
  <si>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</si>
  <si>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</si>
  <si>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</si>
  <si>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</si>
  <si>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</si>
  <si>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</si>
  <si>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</si>
  <si>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</si>
  <si>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</si>
  <si>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</si>
  <si>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</si>
  <si>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</si>
  <si>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</si>
  <si>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</si>
  <si>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</si>
  <si>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</si>
  <si>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</si>
  <si>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</si>
  <si>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</si>
  <si>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</si>
  <si>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</si>
  <si>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</si>
  <si>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</si>
  <si>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</si>
  <si>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</si>
  <si>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</si>
  <si>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</si>
  <si>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</si>
  <si>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</si>
  <si>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</si>
  <si>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</si>
  <si>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</si>
  <si>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</si>
  <si>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</si>
  <si>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</si>
  <si>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</si>
  <si>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</si>
  <si>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</si>
  <si>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</si>
  <si>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</si>
  <si>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</si>
  <si>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</si>
  <si>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</si>
  <si>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</si>
  <si>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</si>
  <si>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</si>
  <si>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</si>
  <si>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</si>
  <si>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</si>
  <si>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</si>
  <si>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</si>
  <si>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</si>
  <si>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</si>
  <si>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</si>
  <si>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</si>
  <si>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</si>
  <si>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</si>
  <si>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</si>
  <si>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</si>
  <si>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</si>
  <si>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</si>
  <si>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</si>
  <si>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</si>
  <si>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</si>
  <si>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</si>
  <si>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</si>
  <si>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</si>
  <si>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</si>
  <si>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</si>
  <si>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</si>
  <si>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</si>
  <si>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</si>
  <si>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</si>
  <si>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</si>
  <si>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</si>
  <si>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</si>
  <si>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</si>
  <si>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</si>
  <si>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</si>
  <si>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</si>
  <si>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</si>
  <si>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</si>
  <si>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</si>
  <si>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</si>
  <si>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</si>
  <si>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</si>
  <si>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</si>
  <si>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</si>
  <si>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</si>
  <si>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</si>
  <si>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</si>
  <si>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</si>
  <si>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</si>
  <si>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</si>
  <si>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</si>
  <si>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</si>
  <si>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</si>
  <si>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</si>
  <si>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</si>
  <si>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</si>
  <si>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</si>
  <si>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</si>
  <si>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</si>
  <si>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</si>
  <si>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</si>
  <si>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</si>
  <si>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</si>
  <si>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</si>
  <si>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</si>
  <si>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</si>
  <si>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</si>
  <si>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</si>
  <si>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</si>
  <si>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</si>
  <si>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</si>
  <si>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</si>
  <si>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</si>
  <si>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</si>
  <si>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</si>
  <si>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</si>
  <si>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</si>
  <si>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</si>
  <si>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</si>
  <si>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</si>
  <si>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</si>
  <si>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</si>
  <si>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</si>
  <si>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</si>
  <si>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</si>
  <si>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</si>
  <si>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</si>
  <si>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</si>
  <si>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</si>
  <si>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</si>
  <si>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</si>
  <si>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</si>
  <si>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</si>
  <si>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</si>
  <si>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</si>
  <si>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</si>
  <si>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</si>
  <si>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</si>
  <si>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</si>
  <si>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</si>
  <si>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</si>
  <si>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</si>
  <si>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</si>
  <si>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</si>
  <si>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</si>
  <si>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</si>
  <si>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</si>
  <si>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</si>
  <si>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</si>
  <si>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</si>
  <si>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</si>
  <si>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</si>
  <si>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</si>
  <si>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</si>
  <si>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</si>
  <si>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</si>
  <si>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</si>
  <si>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</si>
  <si>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</si>
  <si>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</si>
  <si>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</si>
  <si>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</si>
  <si>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</si>
  <si>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</si>
  <si>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</si>
  <si>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</si>
  <si>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</si>
  <si>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</si>
  <si>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</si>
  <si>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</si>
  <si>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</si>
  <si>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</si>
  <si>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</si>
  <si>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</si>
  <si>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</si>
  <si>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</si>
  <si>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</si>
  <si>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</si>
  <si>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</si>
  <si>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</si>
  <si>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</si>
  <si>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</si>
  <si>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</si>
  <si>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</si>
  <si>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</si>
  <si>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</si>
  <si>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</si>
  <si>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</si>
  <si>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</si>
  <si>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</si>
  <si>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</si>
  <si>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</si>
  <si>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</si>
  <si>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</si>
  <si>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</si>
  <si>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</si>
  <si>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</si>
  <si>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</si>
  <si>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</si>
  <si>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</si>
  <si>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</si>
  <si>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</si>
  <si>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</si>
  <si>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</si>
  <si>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</si>
  <si>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</si>
  <si>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</si>
  <si>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</si>
  <si>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</si>
  <si>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</si>
  <si>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</si>
  <si>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</si>
  <si>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</si>
  <si>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</si>
  <si>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</si>
  <si>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</si>
  <si>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</si>
  <si>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</si>
  <si>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</si>
  <si>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</si>
  <si>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</si>
  <si>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</si>
  <si>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</si>
  <si>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</si>
  <si>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</si>
  <si>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</si>
  <si>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</si>
  <si>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</si>
  <si>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</si>
  <si>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</si>
  <si>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</si>
  <si>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</si>
  <si>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</si>
  <si>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</si>
  <si>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</si>
  <si>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</si>
  <si>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</si>
  <si>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</si>
  <si>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</si>
  <si>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</si>
  <si>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</si>
  <si>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</si>
  <si>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</si>
  <si>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</si>
  <si>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</si>
  <si>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</si>
  <si>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</si>
  <si>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</si>
  <si>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</si>
  <si>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</si>
  <si>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</si>
  <si>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</si>
  <si>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</si>
  <si>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</si>
  <si>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</si>
  <si>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</si>
  <si>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</si>
  <si>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</si>
  <si>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</si>
  <si>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</si>
  <si>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</si>
  <si>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</si>
  <si>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</si>
  <si>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</si>
  <si>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</si>
  <si>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</si>
  <si>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</si>
  <si>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</si>
  <si>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</si>
  <si>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</si>
  <si>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</si>
  <si>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</si>
  <si>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</si>
  <si>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</si>
  <si>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</si>
  <si>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</si>
  <si>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</si>
  <si>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</si>
  <si>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</si>
  <si>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</si>
  <si>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</si>
  <si>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</si>
  <si>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</si>
  <si>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</si>
  <si>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</si>
  <si>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</si>
  <si>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</si>
  <si>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</si>
  <si>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</si>
  <si>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</si>
  <si>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</si>
  <si>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</si>
  <si>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</si>
  <si>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</si>
  <si>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</si>
  <si>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</si>
  <si>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</si>
  <si>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</si>
  <si>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</si>
  <si>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</si>
  <si>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</si>
  <si>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</si>
  <si>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</si>
  <si>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</si>
  <si>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</si>
  <si>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</si>
  <si>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</si>
  <si>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</si>
  <si>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</si>
  <si>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</si>
  <si>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</si>
  <si>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</si>
  <si>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</si>
  <si>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</si>
  <si>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</si>
  <si>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</si>
  <si>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</si>
  <si>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</si>
  <si>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</si>
  <si>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</si>
  <si>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</si>
  <si>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</si>
  <si>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</si>
  <si>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</si>
  <si>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</si>
  <si>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</si>
  <si>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</si>
  <si>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</si>
  <si>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</si>
  <si>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</si>
  <si>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</si>
  <si>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</si>
  <si>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</si>
  <si>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</si>
  <si>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</si>
  <si>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</si>
  <si>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</si>
  <si>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</si>
  <si>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</si>
  <si>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</si>
  <si>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</si>
  <si>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</si>
  <si>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</si>
  <si>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</si>
  <si>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</si>
  <si>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</si>
  <si>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</si>
  <si>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</si>
  <si>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</si>
  <si>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</si>
  <si>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</si>
  <si>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</si>
  <si>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</si>
  <si>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</si>
  <si>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</si>
  <si>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</si>
  <si>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</si>
  <si>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</si>
  <si>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</si>
  <si>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</si>
  <si>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</si>
  <si>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</si>
  <si>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</si>
  <si>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</si>
  <si>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</si>
  <si>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</si>
  <si>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</si>
  <si>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</si>
  <si>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</si>
  <si>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</si>
  <si>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</si>
  <si>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</si>
  <si>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</si>
  <si>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</si>
  <si>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</si>
  <si>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</si>
  <si>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</si>
  <si>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</si>
  <si>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</si>
  <si>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</si>
  <si>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</si>
  <si>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</si>
  <si>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</si>
  <si>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</si>
  <si>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</si>
  <si>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</si>
  <si>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</si>
  <si>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</si>
  <si>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</si>
  <si>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</si>
  <si>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</si>
  <si>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</si>
  <si>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</si>
  <si>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</si>
  <si>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</si>
  <si>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</si>
  <si>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</si>
  <si>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</si>
  <si>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</si>
  <si>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</si>
  <si>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</si>
  <si>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</si>
  <si>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</si>
  <si>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</si>
  <si>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</si>
  <si>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</si>
  <si>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</si>
  <si>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</si>
  <si>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</si>
  <si>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</si>
  <si>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</si>
  <si>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</si>
  <si>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</si>
  <si>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</si>
  <si>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</si>
  <si>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</si>
  <si>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</si>
  <si>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</si>
  <si>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</si>
  <si>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</si>
  <si>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</si>
  <si>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</si>
  <si>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</si>
  <si>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</si>
  <si>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</si>
  <si>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</si>
  <si>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</si>
  <si>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</si>
  <si>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</si>
  <si>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</si>
  <si>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</si>
  <si>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</si>
  <si>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</si>
  <si>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</si>
  <si>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</si>
  <si>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</si>
  <si>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</si>
  <si>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</si>
  <si>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</si>
  <si>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</si>
  <si>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</si>
  <si>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</si>
  <si>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</si>
  <si>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</si>
  <si>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</si>
  <si>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</si>
  <si>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</si>
  <si>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</si>
  <si>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</si>
  <si>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</si>
  <si>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</si>
  <si>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</si>
  <si>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</si>
  <si>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</si>
  <si>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</si>
  <si>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</si>
  <si>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</si>
  <si>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</si>
  <si>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</si>
  <si>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</si>
  <si>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</si>
  <si>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</si>
  <si>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</si>
  <si>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</si>
  <si>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</si>
  <si>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</si>
  <si>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</si>
  <si>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</si>
  <si>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</si>
  <si>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</si>
  <si>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</si>
  <si>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</si>
  <si>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</si>
  <si>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</si>
  <si>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</si>
  <si>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</si>
  <si>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</si>
  <si>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</si>
  <si>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</si>
  <si>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</si>
  <si>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</si>
  <si>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</si>
  <si>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</si>
  <si>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</si>
  <si>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</si>
  <si>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</si>
  <si>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</si>
  <si>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</si>
  <si>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</si>
  <si>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</si>
  <si>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</si>
  <si>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</si>
  <si>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</si>
  <si>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</si>
  <si>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</si>
  <si>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</si>
  <si>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</si>
  <si>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</si>
  <si>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</si>
  <si>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</si>
  <si>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</si>
  <si>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</si>
  <si>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</si>
  <si>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</si>
  <si>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</si>
  <si>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</si>
  <si>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</si>
  <si>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</si>
  <si>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</si>
  <si>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</si>
  <si>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</si>
  <si>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</si>
  <si>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</si>
  <si>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</si>
  <si>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</si>
  <si>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</si>
  <si>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</si>
  <si>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</si>
  <si>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</si>
  <si>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</si>
  <si>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</si>
  <si>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</si>
  <si>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</si>
  <si>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</si>
  <si>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</si>
  <si>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</si>
  <si>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</si>
  <si>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</si>
  <si>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</si>
  <si>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</si>
  <si>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</si>
  <si>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</si>
  <si>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</si>
  <si>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</si>
  <si>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</si>
  <si>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</si>
  <si>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</si>
  <si>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</si>
  <si>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</si>
  <si>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</si>
  <si>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</si>
  <si>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</si>
  <si>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</si>
  <si>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</si>
  <si>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</si>
  <si>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</si>
  <si>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</si>
  <si>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</si>
  <si>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</si>
  <si>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</si>
  <si>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</si>
  <si>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</si>
  <si>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</si>
  <si>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</si>
  <si>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</si>
  <si>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</si>
  <si>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</si>
  <si>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</si>
  <si>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</si>
  <si>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</si>
  <si>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</si>
  <si>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</si>
  <si>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</si>
  <si>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</si>
  <si>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</si>
  <si>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</si>
  <si>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</si>
  <si>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</si>
  <si>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</si>
  <si>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</si>
  <si>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</si>
  <si>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</si>
  <si>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</si>
  <si>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</si>
  <si>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</si>
  <si>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</si>
  <si>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</si>
  <si>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</si>
  <si>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</si>
  <si>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</si>
  <si>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</si>
  <si>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</si>
  <si>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</si>
  <si>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</si>
  <si>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</si>
  <si>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</si>
  <si>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</si>
  <si>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</si>
  <si>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</si>
  <si>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</si>
  <si>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</si>
  <si>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</si>
  <si>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</si>
  <si>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</si>
  <si>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</si>
  <si>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</si>
  <si>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</si>
  <si>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</si>
  <si>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</si>
  <si>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</si>
  <si>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</si>
  <si>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</si>
  <si>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</si>
  <si>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</si>
  <si>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</si>
  <si>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</si>
  <si>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</si>
  <si>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</si>
  <si>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</si>
  <si>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</si>
  <si>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</si>
  <si>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</si>
  <si>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</si>
  <si>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</si>
  <si>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</si>
  <si>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</si>
  <si>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</si>
  <si>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</si>
  <si>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</si>
  <si>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</si>
  <si>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</si>
  <si>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</si>
  <si>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</si>
  <si>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</si>
  <si>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</si>
  <si>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</si>
  <si>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</si>
  <si>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</si>
  <si>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</si>
  <si>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</si>
  <si>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</si>
  <si>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</si>
  <si>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</si>
  <si>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</si>
  <si>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</si>
  <si>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</si>
  <si>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</si>
  <si>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</si>
  <si>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</si>
  <si>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</si>
  <si>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</si>
  <si>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</si>
  <si>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</si>
  <si>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</si>
  <si>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</si>
  <si>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</si>
  <si>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</si>
  <si>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</si>
  <si>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</si>
  <si>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</si>
  <si>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</si>
  <si>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</si>
  <si>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</si>
  <si>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</si>
  <si>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</si>
  <si>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</si>
  <si>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</si>
  <si>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</si>
  <si>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</si>
  <si>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</si>
  <si>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</si>
  <si>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</si>
  <si>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</si>
  <si>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</si>
  <si>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</si>
  <si>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</si>
  <si>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</si>
  <si>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</si>
  <si>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</si>
  <si>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</si>
  <si>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</si>
  <si>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</si>
  <si>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</si>
  <si>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</si>
  <si>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</si>
  <si>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</si>
  <si>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</si>
  <si>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</si>
  <si>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</si>
  <si>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</si>
  <si>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</si>
  <si>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</si>
  <si>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</si>
  <si>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</si>
  <si>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</si>
  <si>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</si>
  <si>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</si>
  <si>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</si>
  <si>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</si>
  <si>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</si>
  <si>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</si>
  <si>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</si>
  <si>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</si>
  <si>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</si>
  <si>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</si>
  <si>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</si>
  <si>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</si>
  <si>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</si>
  <si>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</si>
  <si>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</si>
  <si>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</si>
  <si>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</si>
  <si>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</si>
  <si>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</si>
  <si>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</si>
  <si>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</si>
  <si>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</si>
  <si>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</si>
  <si>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</si>
  <si>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</si>
  <si>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</si>
  <si>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</si>
  <si>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</si>
  <si>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</si>
  <si>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</si>
  <si>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</si>
  <si>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</si>
  <si>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</si>
  <si>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</si>
  <si>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</si>
  <si>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</si>
  <si>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</si>
  <si>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</si>
  <si>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</si>
  <si>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</si>
  <si>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</si>
  <si>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</si>
  <si>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</si>
  <si>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</si>
  <si>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</si>
  <si>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</si>
  <si>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</si>
  <si>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</si>
  <si>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</si>
  <si>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</si>
  <si>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</si>
  <si>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</si>
  <si>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</si>
  <si>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</si>
  <si>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</si>
  <si>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</si>
  <si>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</si>
  <si>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</si>
  <si>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</si>
  <si>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</si>
  <si>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</si>
  <si>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</si>
  <si>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</si>
  <si>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</si>
  <si>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</si>
  <si>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</si>
  <si>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</si>
  <si>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</si>
  <si>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</si>
  <si>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</si>
  <si>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</si>
  <si>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</si>
  <si>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</si>
  <si>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</si>
  <si>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</si>
  <si>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</si>
  <si>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</si>
  <si>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</si>
  <si>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</si>
  <si>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</si>
  <si>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</si>
  <si>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</si>
  <si>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</si>
  <si>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</si>
  <si>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</si>
  <si>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</si>
  <si>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</si>
  <si>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</si>
  <si>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</si>
  <si>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</si>
  <si>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</si>
  <si>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</si>
  <si>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</si>
  <si>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</si>
  <si>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</si>
  <si>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</si>
  <si>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</si>
  <si>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</si>
  <si>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</si>
  <si>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</si>
  <si>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</si>
  <si>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</si>
  <si>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</si>
  <si>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</si>
  <si>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</si>
  <si>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</si>
  <si>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</si>
  <si>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</si>
  <si>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</si>
  <si>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</si>
  <si>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</si>
  <si>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</si>
  <si>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</si>
  <si>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</si>
  <si>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</si>
  <si>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</si>
  <si>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</si>
  <si>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</si>
  <si>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</si>
  <si>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</si>
  <si>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</si>
  <si>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</si>
  <si>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</si>
  <si>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</si>
  <si>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</si>
  <si>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</si>
  <si>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</si>
  <si>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</si>
  <si>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</si>
  <si>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</si>
  <si>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</si>
  <si>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</si>
  <si>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</si>
  <si>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</si>
  <si>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</si>
  <si>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</si>
  <si>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</si>
  <si>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</si>
  <si>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</si>
  <si>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</si>
  <si>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</si>
  <si>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</si>
  <si>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</si>
  <si>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</si>
  <si>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</si>
  <si>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</si>
  <si>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</si>
  <si>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</si>
  <si>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</si>
  <si>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</si>
  <si>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</si>
  <si>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</si>
  <si>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</si>
  <si>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</si>
  <si>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</si>
  <si>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</si>
  <si>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</si>
  <si>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</si>
  <si>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</si>
  <si>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</si>
  <si>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</si>
  <si>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</si>
  <si>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</si>
  <si>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</si>
  <si>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</si>
  <si>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</si>
  <si>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</si>
  <si>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</si>
  <si>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</si>
  <si>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</si>
  <si>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</si>
  <si>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</si>
  <si>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</si>
  <si>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</si>
  <si>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</si>
  <si>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</si>
  <si>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</si>
  <si>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</si>
  <si>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</si>
  <si>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</si>
  <si>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</si>
  <si>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</si>
  <si>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</si>
  <si>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</si>
  <si>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</si>
  <si>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</si>
  <si>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</si>
  <si>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</si>
  <si>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</si>
  <si>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</si>
  <si>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</si>
  <si>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</si>
  <si>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</si>
  <si>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</si>
  <si>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</si>
  <si>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</si>
  <si>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</si>
  <si>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</si>
  <si>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</si>
  <si>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</si>
  <si>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</si>
  <si>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</si>
  <si>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</si>
  <si>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</si>
  <si>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</si>
  <si>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</si>
  <si>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</si>
  <si>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</si>
  <si>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</si>
  <si>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</si>
  <si>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</si>
  <si>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</si>
  <si>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</si>
  <si>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</si>
  <si>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</si>
  <si>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</si>
  <si>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</si>
  <si>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</si>
  <si>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</si>
  <si>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</si>
  <si>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</si>
  <si>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</si>
  <si>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</si>
  <si>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</si>
  <si>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</si>
  <si>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</si>
  <si>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</si>
  <si>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</si>
  <si>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</si>
  <si>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</si>
  <si>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</si>
  <si>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</si>
  <si>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</si>
  <si>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</si>
  <si>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</si>
  <si>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</si>
  <si>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</si>
  <si>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</si>
  <si>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</si>
  <si>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</si>
  <si>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</si>
  <si>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</si>
  <si>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</si>
  <si>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</si>
  <si>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</si>
  <si>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</si>
  <si>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</si>
  <si>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</si>
  <si>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</si>
  <si>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</si>
  <si>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</si>
  <si>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</si>
  <si>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</si>
  <si>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</si>
  <si>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</si>
  <si>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</si>
  <si>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</si>
  <si>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</si>
  <si>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</si>
  <si>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</si>
  <si>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</si>
  <si>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</si>
  <si>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</si>
  <si>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</si>
  <si>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</si>
  <si>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</si>
  <si>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</si>
  <si>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</si>
  <si>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</si>
  <si>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</si>
  <si>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</si>
  <si>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</si>
  <si>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</si>
  <si>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</si>
  <si>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</si>
  <si>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</si>
  <si>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</si>
  <si>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</si>
  <si>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</si>
  <si>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</si>
  <si>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</si>
  <si>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</si>
  <si>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</si>
  <si>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</si>
  <si>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</si>
  <si>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</si>
  <si>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</si>
  <si>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</si>
  <si>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</si>
  <si>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</si>
  <si>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</si>
  <si>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</si>
  <si>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</si>
  <si>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</si>
  <si>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</si>
  <si>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</si>
  <si>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</si>
  <si>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</si>
  <si>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</si>
  <si>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</si>
  <si>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</si>
  <si>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</si>
  <si>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</si>
  <si>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</si>
  <si>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</si>
  <si>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</si>
  <si>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</si>
  <si>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</si>
  <si>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</si>
  <si>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</si>
  <si>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</si>
  <si>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</si>
  <si>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</si>
  <si>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</si>
  <si>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</si>
  <si>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</si>
  <si>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</si>
  <si>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</si>
  <si>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</si>
  <si>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</si>
  <si>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</si>
  <si>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</si>
  <si>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</si>
  <si>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</si>
  <si>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</si>
  <si>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</si>
  <si>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</si>
  <si>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</si>
  <si>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</si>
  <si>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</si>
  <si>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</si>
  <si>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</si>
  <si>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</si>
  <si>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</si>
  <si>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</si>
  <si>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</si>
  <si>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</si>
  <si>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</si>
  <si>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</si>
  <si>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</si>
  <si>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</si>
  <si>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</si>
  <si>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</si>
  <si>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</si>
  <si>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</si>
  <si>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</si>
  <si>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</si>
  <si>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</si>
  <si>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</si>
  <si>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</si>
  <si>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</si>
  <si>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</si>
  <si>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</si>
  <si>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</si>
  <si>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</si>
  <si>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</si>
  <si>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</si>
  <si>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</si>
  <si>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</si>
  <si>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</si>
  <si>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</si>
  <si>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</si>
  <si>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</si>
  <si>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</si>
  <si>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</si>
  <si>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</si>
  <si>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</si>
  <si>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</si>
  <si>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</si>
  <si>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</si>
  <si>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</si>
  <si>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</si>
  <si>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</si>
  <si>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</si>
  <si>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</si>
  <si>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</si>
  <si>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</si>
  <si>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</si>
  <si>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</si>
  <si>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</si>
  <si>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</si>
  <si>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</si>
  <si>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</si>
  <si>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</si>
  <si>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</si>
  <si>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</si>
  <si>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</si>
  <si>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</si>
  <si>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</si>
  <si>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</si>
  <si>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</si>
  <si>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</si>
  <si>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</si>
  <si>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</si>
  <si>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</si>
  <si>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</si>
  <si>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</si>
  <si>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</si>
  <si>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</si>
  <si>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</si>
  <si>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</si>
  <si>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</si>
  <si>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</si>
  <si>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</si>
  <si>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</si>
  <si>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</si>
  <si>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</si>
  <si>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</si>
  <si>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</si>
  <si>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</si>
  <si>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</si>
  <si>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</si>
  <si>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</si>
  <si>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</si>
  <si>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</si>
  <si>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</si>
  <si>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</si>
  <si>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</si>
  <si>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</si>
  <si>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</si>
  <si>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</si>
  <si>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</si>
  <si>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</si>
  <si>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</si>
  <si>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</si>
  <si>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</si>
  <si>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</si>
  <si>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</si>
  <si>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</si>
  <si>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</si>
  <si>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</si>
  <si>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</si>
  <si>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</si>
  <si>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</si>
  <si>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</si>
  <si>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</si>
  <si>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</si>
  <si>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</si>
  <si>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</si>
  <si>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</si>
  <si>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</si>
  <si>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</si>
  <si>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</si>
  <si>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</si>
  <si>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</si>
  <si>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</si>
  <si>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</si>
  <si>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</si>
  <si>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</si>
  <si>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</si>
  <si>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</si>
  <si>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</si>
  <si>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</si>
  <si>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</si>
  <si>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</si>
  <si>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</si>
  <si>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</si>
  <si>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</si>
  <si>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</si>
  <si>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</si>
  <si>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</si>
  <si>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</si>
  <si>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</si>
  <si>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</si>
  <si>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</si>
  <si>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</si>
  <si>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</si>
  <si>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</si>
  <si>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</si>
  <si>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</si>
  <si>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</si>
  <si>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</si>
  <si>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</si>
  <si>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</si>
  <si>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</si>
  <si>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</si>
  <si>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</si>
  <si>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</si>
  <si>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</si>
  <si>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</si>
  <si>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</si>
  <si>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</si>
  <si>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</si>
  <si>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</si>
  <si>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</si>
  <si>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</si>
  <si>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</si>
  <si>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</si>
  <si>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</si>
  <si>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</si>
  <si>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</si>
  <si>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</si>
  <si>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</si>
  <si>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</si>
  <si>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</si>
  <si>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</si>
  <si>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</si>
  <si>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</si>
  <si>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</si>
  <si>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</si>
  <si>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</si>
  <si>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</si>
  <si>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</si>
  <si>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</si>
  <si>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</si>
  <si>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</si>
  <si>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</si>
  <si>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</si>
  <si>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</si>
  <si>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</si>
  <si>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</si>
  <si>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</si>
  <si>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</si>
  <si>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</si>
  <si>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</si>
  <si>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</si>
  <si>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</si>
  <si>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</si>
  <si>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</si>
  <si>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</si>
  <si>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</si>
  <si>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</si>
  <si>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</si>
  <si>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</si>
  <si>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</si>
  <si>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</si>
  <si>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</si>
  <si>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</si>
  <si>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</si>
  <si>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</si>
  <si>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</si>
  <si>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</si>
  <si>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</si>
  <si>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</si>
  <si>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</si>
  <si>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</si>
  <si>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</si>
  <si>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</si>
  <si>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</si>
  <si>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</si>
  <si>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</si>
  <si>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</si>
  <si>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</si>
  <si>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</si>
  <si>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</si>
  <si>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</si>
  <si>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</si>
  <si>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</si>
  <si>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</si>
  <si>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</si>
  <si>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</si>
  <si>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</si>
  <si>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</si>
  <si>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</si>
  <si>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</si>
  <si>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</si>
  <si>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</si>
  <si>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</si>
  <si>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</si>
  <si>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</si>
  <si>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</si>
  <si>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</si>
  <si>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</si>
  <si>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</si>
  <si>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</si>
  <si>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</si>
  <si>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</si>
  <si>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</si>
  <si>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</si>
  <si>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</si>
  <si>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</si>
  <si>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</si>
  <si>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</si>
  <si>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</si>
  <si>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</si>
  <si>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</si>
  <si>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</si>
  <si>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</si>
  <si>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</si>
  <si>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</si>
  <si>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</si>
  <si>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</si>
  <si>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</si>
  <si>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</si>
  <si>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</si>
  <si>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</si>
  <si>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</si>
  <si>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</si>
  <si>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</si>
  <si>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</si>
  <si>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</si>
  <si>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</si>
  <si>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</si>
  <si>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</si>
  <si>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</si>
  <si>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</si>
  <si>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</si>
  <si>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</si>
  <si>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</si>
  <si>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</si>
  <si>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</si>
  <si>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</si>
  <si>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</si>
  <si>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</si>
  <si>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</si>
  <si>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</si>
  <si>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</si>
  <si>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</si>
  <si>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</si>
  <si>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</si>
  <si>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</si>
  <si>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</si>
  <si>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</si>
  <si>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</si>
  <si>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</si>
  <si>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</si>
  <si>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</si>
  <si>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</si>
  <si>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</si>
  <si>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</si>
  <si>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</si>
  <si>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</si>
  <si>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</si>
  <si>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</si>
  <si>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</si>
  <si>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</si>
  <si>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</si>
  <si>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</si>
  <si>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</si>
  <si>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</si>
  <si>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</si>
  <si>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</si>
  <si>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</si>
  <si>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</si>
  <si>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</si>
  <si>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</si>
  <si>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</si>
  <si>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</si>
  <si>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</si>
  <si>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</si>
  <si>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</si>
  <si>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</si>
  <si>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</si>
  <si>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</si>
  <si>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</si>
  <si>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</si>
  <si>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</si>
  <si>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</si>
  <si>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</si>
  <si>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</si>
  <si>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</si>
  <si>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</si>
  <si>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</si>
  <si>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</si>
  <si>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</si>
  <si>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</si>
  <si>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</si>
  <si>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</si>
  <si>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</si>
  <si>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</si>
  <si>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</si>
  <si>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</si>
  <si>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</si>
  <si>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</si>
  <si>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</si>
  <si>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</si>
  <si>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</si>
  <si>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</si>
  <si>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</si>
  <si>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</si>
  <si>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</si>
  <si>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</si>
  <si>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</si>
  <si>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</si>
  <si>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</si>
  <si>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</si>
  <si>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</si>
  <si>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</si>
  <si>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</si>
  <si>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</si>
  <si>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</si>
  <si>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</si>
  <si>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</si>
  <si>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</si>
  <si>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</si>
  <si>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</si>
  <si>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</si>
  <si>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</si>
  <si>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</si>
  <si>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</si>
  <si>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</si>
  <si>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</si>
  <si>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</si>
  <si>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</si>
  <si>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</si>
  <si>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</si>
  <si>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</si>
  <si>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</si>
  <si>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</si>
  <si>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</si>
  <si>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</si>
  <si>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</si>
  <si>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</si>
  <si>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</si>
  <si>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</si>
  <si>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</si>
  <si>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</si>
  <si>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</si>
  <si>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</si>
  <si>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</si>
  <si>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</si>
  <si>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</si>
  <si>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</si>
  <si>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</si>
  <si>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</si>
  <si>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</si>
  <si>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</si>
  <si>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</si>
  <si>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</si>
  <si>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</si>
  <si>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</si>
  <si>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</si>
  <si>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</si>
  <si>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</si>
  <si>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</si>
  <si>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</si>
  <si>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</si>
  <si>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</si>
  <si>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</si>
  <si>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</si>
  <si>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</si>
  <si>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</si>
  <si>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</si>
  <si>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</si>
  <si>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</si>
  <si>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</si>
  <si>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</si>
  <si>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</si>
  <si>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</si>
  <si>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</si>
  <si>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</si>
  <si>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</si>
  <si>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</si>
  <si>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</si>
  <si>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</si>
  <si>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</si>
  <si>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</si>
  <si>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</si>
  <si>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</si>
  <si>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</si>
  <si>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</si>
  <si>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</si>
  <si>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</si>
  <si>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</si>
  <si>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</si>
  <si>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</si>
  <si>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</si>
  <si>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</si>
  <si>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</si>
  <si>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</si>
  <si>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</si>
  <si>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</si>
  <si>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</si>
  <si>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</si>
  <si>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</si>
  <si>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</si>
  <si>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</si>
  <si>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</si>
  <si>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</si>
  <si>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</si>
  <si>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</si>
  <si>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</si>
  <si>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</si>
  <si>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</si>
  <si>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</si>
  <si>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</si>
  <si>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</si>
  <si>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</si>
  <si>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</si>
  <si>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</si>
  <si>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</si>
  <si>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</si>
  <si>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</si>
  <si>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</si>
  <si>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</si>
  <si>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</si>
  <si>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</si>
  <si>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</si>
  <si>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</si>
  <si>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</si>
  <si>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</si>
  <si>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</si>
  <si>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</si>
  <si>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</si>
  <si>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</si>
  <si>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</si>
  <si>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</si>
  <si>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</si>
  <si>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</si>
  <si>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</si>
  <si>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</si>
  <si>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</si>
  <si>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</si>
  <si>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</si>
  <si>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</si>
  <si>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</si>
  <si>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</si>
  <si>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</si>
  <si>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</si>
  <si>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</si>
  <si>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</si>
  <si>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</si>
  <si>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</si>
  <si>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</si>
  <si>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</si>
  <si>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</si>
  <si>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</si>
  <si>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</si>
  <si>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</si>
  <si>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</si>
  <si>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</si>
  <si>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</si>
  <si>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</si>
  <si>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</si>
  <si>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</si>
  <si>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</si>
  <si>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</si>
  <si>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</si>
  <si>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</si>
  <si>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</si>
  <si>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</si>
  <si>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</si>
  <si>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</si>
  <si>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</si>
  <si>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</si>
  <si>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</si>
  <si>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</si>
  <si>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</si>
  <si>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</si>
  <si>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</si>
  <si>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</si>
  <si>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</si>
  <si>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</si>
  <si>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</si>
  <si>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</si>
  <si>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</si>
  <si>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</si>
  <si>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</si>
  <si>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</si>
  <si>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</si>
  <si>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</si>
  <si>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</si>
  <si>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</si>
  <si>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</si>
  <si>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</si>
  <si>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</si>
  <si>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</si>
  <si>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</si>
  <si>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</si>
  <si>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</si>
  <si>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</si>
  <si>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</si>
  <si>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</si>
  <si>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</si>
  <si>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</si>
  <si>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</si>
  <si>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</si>
  <si>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</si>
  <si>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</si>
  <si>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</si>
  <si>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</si>
  <si>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</si>
  <si>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</si>
  <si>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</si>
  <si>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</si>
  <si>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</si>
  <si>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</si>
  <si>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</si>
  <si>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</si>
  <si>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</si>
  <si>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</si>
  <si>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</si>
  <si>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</si>
  <si>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</si>
  <si>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</si>
  <si>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</si>
  <si>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</si>
  <si>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</si>
  <si>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</si>
  <si>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</si>
  <si>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</si>
  <si>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</si>
  <si>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</si>
  <si>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</si>
  <si>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</si>
  <si>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</si>
  <si>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</si>
  <si>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</si>
  <si>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</si>
  <si>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</si>
  <si>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</si>
  <si>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</si>
  <si>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</si>
  <si>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</si>
  <si>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</si>
  <si>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</si>
  <si>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</si>
  <si>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</si>
  <si>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</si>
  <si>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</si>
  <si>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</si>
  <si>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</si>
  <si>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</si>
  <si>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</si>
  <si>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</si>
  <si>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</si>
  <si>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</si>
  <si>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</si>
  <si>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</si>
  <si>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</si>
  <si>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</si>
  <si>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</si>
  <si>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</si>
  <si>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</si>
  <si>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</si>
  <si>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</si>
  <si>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</si>
  <si>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</si>
  <si>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</si>
  <si>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</si>
  <si>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</si>
  <si>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</si>
  <si>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</si>
  <si>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</si>
  <si>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</si>
  <si>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</si>
  <si>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</si>
  <si>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</si>
  <si>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</si>
  <si>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</si>
  <si>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</si>
  <si>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</si>
  <si>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</si>
  <si>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</si>
  <si>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</si>
  <si>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</si>
  <si>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</si>
  <si>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</si>
  <si>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</si>
  <si>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</si>
  <si>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</si>
  <si>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</si>
  <si>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</si>
  <si>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</si>
  <si>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</si>
  <si>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</si>
  <si>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</si>
  <si>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</si>
  <si>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</si>
  <si>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</si>
  <si>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</si>
  <si>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</si>
  <si>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</si>
  <si>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</si>
  <si>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</si>
  <si>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</si>
  <si>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</si>
  <si>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</si>
  <si>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</si>
  <si>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</si>
  <si>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</si>
  <si>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</si>
  <si>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</si>
  <si>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</si>
  <si>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</si>
  <si>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</si>
  <si>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</si>
  <si>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</si>
  <si>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</si>
  <si>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</si>
  <si>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</si>
  <si>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</si>
  <si>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</si>
  <si>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</si>
  <si>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</si>
  <si>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</si>
  <si>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</si>
  <si>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</si>
  <si>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</si>
  <si>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</si>
  <si>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</si>
  <si>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</si>
  <si>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</si>
  <si>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</si>
  <si>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</si>
  <si>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</si>
  <si>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</si>
  <si>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</si>
  <si>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</si>
  <si>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</si>
  <si>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</si>
  <si>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</si>
  <si>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</si>
  <si>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</si>
  <si>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</si>
  <si>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</si>
  <si>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</si>
  <si>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</si>
  <si>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</si>
  <si>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</si>
  <si>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</si>
  <si>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</si>
  <si>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</si>
  <si>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</si>
  <si>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</si>
  <si>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</si>
  <si>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</si>
  <si>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</si>
  <si>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</si>
  <si>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</si>
  <si>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</si>
  <si>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</si>
  <si>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</si>
  <si>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</si>
  <si>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</si>
  <si>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</si>
  <si>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</si>
  <si>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</si>
  <si>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</si>
  <si>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</si>
  <si>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</si>
  <si>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</si>
  <si>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</si>
  <si>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</si>
  <si>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</si>
  <si>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</si>
  <si>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</si>
  <si>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</si>
  <si>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</si>
  <si>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</si>
  <si>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</si>
  <si>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</si>
  <si>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</si>
  <si>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</si>
  <si>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</si>
  <si>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</si>
  <si>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</si>
  <si>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</si>
  <si>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</si>
  <si>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</si>
  <si>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</si>
  <si>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</si>
  <si>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</si>
  <si>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</si>
  <si>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</si>
  <si>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</si>
  <si>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</si>
  <si>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</si>
  <si>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</si>
  <si>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</si>
  <si>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</si>
  <si>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</si>
  <si>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</si>
  <si>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</si>
  <si>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</si>
  <si>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</si>
  <si>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</si>
  <si>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</si>
  <si>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</si>
  <si>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</si>
  <si>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</si>
  <si>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</si>
  <si>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</si>
  <si>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</si>
  <si>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</si>
  <si>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</si>
  <si>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</si>
  <si>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</si>
  <si>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</si>
  <si>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</si>
  <si>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</si>
  <si>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</si>
  <si>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</si>
  <si>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</si>
  <si>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</si>
  <si>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</si>
  <si>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</si>
  <si>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</si>
  <si>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</si>
  <si>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</si>
  <si>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</si>
  <si>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</si>
  <si>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</si>
  <si>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</si>
  <si>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</si>
  <si>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</si>
  <si>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</si>
  <si>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</si>
  <si>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</si>
  <si>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</si>
  <si>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</si>
  <si>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</si>
  <si>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</si>
  <si>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</si>
  <si>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</si>
  <si>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</si>
  <si>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</si>
  <si>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</si>
  <si>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</si>
  <si>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</si>
  <si>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</si>
  <si>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</si>
  <si>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</si>
  <si>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</si>
  <si>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</si>
  <si>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</si>
  <si>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</si>
  <si>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</si>
  <si>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</si>
  <si>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</si>
  <si>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</si>
  <si>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</si>
  <si>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</si>
  <si>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</si>
  <si>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</si>
  <si>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</si>
  <si>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</si>
  <si>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</si>
  <si>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</si>
  <si>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</si>
  <si>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</si>
  <si>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</si>
  <si>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</si>
  <si>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</si>
  <si>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</si>
  <si>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</si>
  <si>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</si>
  <si>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</si>
  <si>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</si>
  <si>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</si>
  <si>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</si>
  <si>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</si>
  <si>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</si>
  <si>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</si>
  <si>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</si>
  <si>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</si>
  <si>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</si>
  <si>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</si>
  <si>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</si>
  <si>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</si>
  <si>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</si>
  <si>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</si>
  <si>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</si>
  <si>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</si>
  <si>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</si>
  <si>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</si>
  <si>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</si>
  <si>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</si>
  <si>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</si>
  <si>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</si>
  <si>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</si>
  <si>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</si>
  <si>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</si>
  <si>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</si>
  <si>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</si>
  <si>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</si>
  <si>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</si>
  <si>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</si>
  <si>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</si>
  <si>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</si>
  <si>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</si>
  <si>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</si>
  <si>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</si>
  <si>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</si>
  <si>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</si>
  <si>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</si>
  <si>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</si>
  <si>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</si>
  <si>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</si>
  <si>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</si>
  <si>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</si>
  <si>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</si>
  <si>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</si>
  <si>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</si>
  <si>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</si>
  <si>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</si>
  <si>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</si>
  <si>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</si>
  <si>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</si>
  <si>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</si>
  <si>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</si>
  <si>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</si>
  <si>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</si>
  <si>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</si>
  <si>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</si>
  <si>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</si>
  <si>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</si>
  <si>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</si>
  <si>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</si>
  <si>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</si>
  <si>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</si>
  <si>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</si>
  <si>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</si>
  <si>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</si>
  <si>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</si>
  <si>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</si>
  <si>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</si>
  <si>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</si>
  <si>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</si>
  <si>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</si>
  <si>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</si>
  <si>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</si>
  <si>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</si>
  <si>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</si>
  <si>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</si>
  <si>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</si>
  <si>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</si>
  <si>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</si>
  <si>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</si>
  <si>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</si>
  <si>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</si>
  <si>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</si>
  <si>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</si>
  <si>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</si>
  <si>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</si>
  <si>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</si>
  <si>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</si>
  <si>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</si>
  <si>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</si>
  <si>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</si>
  <si>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</si>
  <si>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</si>
  <si>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</si>
  <si>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</si>
  <si>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</si>
  <si>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</si>
  <si>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</si>
  <si>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</si>
  <si>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</si>
  <si>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</si>
  <si>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</si>
  <si>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</si>
  <si>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</si>
  <si>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</si>
  <si>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</si>
  <si>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</si>
  <si>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</si>
  <si>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</si>
  <si>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</si>
  <si>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</si>
  <si>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</si>
  <si>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</si>
  <si>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</si>
  <si>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</si>
  <si>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</si>
  <si>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</si>
  <si>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</si>
  <si>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</si>
  <si>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</si>
  <si>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</si>
  <si>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</si>
  <si>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</si>
  <si>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</si>
  <si>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</si>
  <si>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</si>
  <si>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</si>
  <si>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</si>
  <si>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</si>
  <si>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</si>
  <si>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</si>
  <si>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</si>
  <si>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</si>
  <si>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</si>
  <si>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</si>
  <si>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</si>
  <si>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</si>
  <si>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</si>
  <si>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</si>
  <si>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</si>
  <si>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</si>
  <si>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</si>
  <si>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</si>
  <si>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</si>
  <si>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</si>
  <si>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</si>
  <si>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</si>
  <si>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</si>
  <si>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</si>
  <si>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</si>
  <si>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</si>
  <si>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</si>
  <si>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</si>
  <si>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</si>
  <si>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</si>
  <si>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</si>
  <si>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</si>
  <si>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</si>
  <si>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</si>
  <si>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</si>
  <si>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</si>
  <si>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</si>
  <si>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</si>
  <si>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</si>
  <si>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</si>
  <si>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</si>
  <si>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</si>
  <si>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</si>
  <si>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</si>
  <si>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</si>
  <si>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</si>
  <si>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</si>
  <si>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</si>
  <si>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</si>
  <si>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</si>
  <si>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</si>
  <si>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</si>
  <si>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</si>
  <si>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</si>
  <si>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</si>
  <si>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</si>
  <si>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</si>
  <si>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</si>
  <si>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</si>
  <si>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</si>
  <si>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</si>
  <si>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</si>
  <si>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</si>
  <si>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</si>
  <si>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</si>
  <si>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</si>
  <si>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</si>
  <si>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</si>
  <si>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</si>
  <si>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</si>
  <si>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</si>
  <si>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</si>
  <si>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</si>
  <si>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</si>
  <si>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</si>
  <si>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</si>
  <si>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</si>
  <si>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</si>
  <si>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</si>
  <si>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</si>
  <si>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</si>
  <si>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</si>
  <si>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</si>
  <si>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</si>
  <si>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</si>
  <si>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</si>
  <si>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</si>
  <si>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</si>
  <si>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</si>
  <si>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</si>
  <si>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</si>
  <si>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</si>
  <si>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</si>
  <si>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</si>
  <si>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</si>
  <si>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</si>
  <si>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</si>
  <si>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</si>
  <si>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</si>
  <si>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</si>
  <si>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</si>
  <si>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</si>
  <si>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</si>
  <si>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</si>
  <si>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</si>
  <si>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</si>
  <si>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</si>
  <si>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</si>
  <si>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</si>
  <si>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</si>
  <si>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</si>
  <si>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</si>
  <si>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</si>
  <si>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</si>
  <si>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</si>
  <si>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</si>
  <si>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</si>
  <si>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</si>
  <si>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</si>
  <si>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</si>
  <si>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</si>
  <si>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</si>
  <si>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</si>
  <si>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</si>
  <si>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</si>
  <si>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</si>
  <si>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</si>
  <si>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</si>
  <si>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</si>
  <si>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</si>
  <si>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</si>
  <si>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</si>
  <si>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</si>
  <si>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</si>
  <si>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</si>
  <si>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</si>
  <si>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</si>
  <si>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</si>
  <si>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</si>
  <si>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</si>
  <si>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</si>
  <si>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</si>
  <si>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</si>
  <si>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</si>
  <si>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</si>
  <si>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</si>
  <si>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</si>
  <si>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</si>
  <si>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</si>
  <si>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</si>
  <si>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</si>
  <si>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</si>
  <si>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</si>
  <si>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</si>
  <si>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</si>
  <si>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</si>
  <si>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</si>
  <si>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</si>
  <si>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</si>
  <si>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</si>
  <si>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</si>
  <si>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</si>
  <si>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</si>
  <si>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</si>
  <si>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</si>
  <si>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</si>
  <si>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</si>
  <si>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</si>
  <si>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</si>
  <si>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</si>
  <si>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</si>
  <si>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</si>
  <si>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</si>
  <si>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</si>
  <si>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</si>
  <si>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</si>
  <si>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</si>
  <si>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</si>
  <si>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</si>
  <si>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</si>
  <si>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</si>
  <si>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</si>
  <si>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</si>
  <si>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</si>
  <si>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</si>
  <si>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</si>
  <si>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</si>
  <si>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</si>
  <si>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</si>
  <si>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</si>
  <si>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</si>
  <si>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</si>
  <si>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</si>
  <si>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</si>
  <si>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</si>
  <si>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</si>
  <si>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</si>
  <si>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</si>
  <si>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</si>
  <si>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</si>
  <si>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</si>
  <si>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</si>
  <si>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</si>
  <si>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</si>
  <si>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</si>
  <si>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</si>
  <si>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</si>
  <si>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</si>
  <si>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</si>
  <si>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</si>
  <si>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</si>
  <si>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</si>
  <si>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</si>
  <si>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</si>
  <si>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</si>
  <si>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</si>
  <si>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</si>
  <si>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</si>
  <si>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</si>
  <si>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</si>
  <si>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</si>
  <si>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</si>
  <si>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</si>
  <si>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</si>
  <si>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</si>
  <si>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</si>
  <si>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</si>
  <si>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</si>
  <si>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</si>
  <si>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</si>
  <si>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</si>
  <si>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</si>
  <si>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</si>
  <si>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</si>
  <si>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</si>
  <si>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</si>
  <si>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</si>
  <si>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</si>
  <si>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</si>
  <si>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</si>
  <si>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</si>
  <si>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</si>
  <si>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</si>
  <si>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</si>
  <si>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</si>
  <si>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</si>
  <si>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</si>
  <si>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</si>
  <si>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</si>
  <si>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</si>
  <si>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</si>
  <si>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</si>
  <si>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</si>
  <si>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</si>
  <si>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</si>
  <si>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</si>
  <si>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</si>
  <si>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</si>
  <si>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</si>
  <si>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</si>
  <si>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</si>
  <si>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</si>
  <si>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</si>
  <si>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</si>
  <si>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</si>
  <si>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</si>
  <si>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</si>
  <si>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</si>
  <si>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</si>
  <si>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</si>
  <si>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</si>
  <si>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</si>
  <si>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</si>
  <si>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</si>
  <si>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</si>
  <si>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</si>
  <si>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</si>
  <si>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</si>
  <si>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</si>
  <si>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</si>
  <si>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</si>
  <si>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</si>
  <si>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</si>
  <si>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</si>
  <si>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</si>
  <si>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</si>
  <si>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</si>
  <si>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</si>
  <si>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</si>
  <si>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</si>
  <si>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</si>
  <si>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</si>
  <si>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</si>
  <si>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</si>
  <si>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</si>
  <si>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</si>
  <si>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</si>
  <si>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</si>
  <si>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</si>
  <si>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</si>
  <si>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</si>
  <si>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</si>
  <si>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</si>
  <si>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</si>
  <si>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</si>
  <si>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</si>
  <si>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</si>
  <si>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</si>
  <si>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</si>
  <si>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</si>
  <si>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</si>
  <si>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</si>
  <si>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</si>
  <si>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</si>
  <si>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</si>
  <si>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</si>
  <si>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</si>
  <si>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</si>
  <si>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</si>
  <si>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</si>
  <si>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</si>
  <si>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</si>
  <si>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</si>
  <si>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</si>
  <si>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</si>
  <si>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</si>
  <si>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</si>
  <si>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</si>
  <si>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</si>
  <si>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</si>
  <si>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</si>
  <si>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</si>
  <si>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</si>
  <si>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</si>
  <si>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</si>
  <si>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</si>
  <si>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</si>
  <si>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</si>
  <si>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</si>
  <si>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</si>
  <si>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</si>
  <si>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</si>
  <si>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</si>
  <si>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</si>
  <si>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</si>
  <si>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</si>
  <si>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</si>
  <si>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</si>
  <si>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</si>
  <si>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</si>
  <si>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</si>
  <si>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</si>
  <si>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</si>
  <si>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</si>
  <si>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</si>
  <si>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</si>
  <si>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</si>
  <si>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</si>
  <si>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</si>
  <si>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</si>
  <si>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</si>
  <si>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</si>
  <si>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</si>
  <si>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</si>
  <si>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</si>
  <si>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</si>
  <si>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</si>
  <si>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</si>
  <si>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</si>
  <si>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</si>
  <si>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</si>
  <si>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</si>
  <si>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</si>
  <si>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</si>
  <si>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</si>
  <si>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</si>
  <si>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</si>
  <si>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</si>
  <si>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</si>
  <si>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</si>
  <si>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</si>
  <si>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</si>
  <si>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</si>
  <si>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</si>
  <si>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</si>
  <si>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</si>
  <si>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</si>
  <si>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</si>
  <si>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</si>
  <si>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</si>
  <si>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</si>
  <si>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</si>
  <si>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</si>
  <si>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</si>
  <si>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</si>
  <si>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</si>
  <si>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</si>
  <si>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</si>
  <si>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</si>
  <si>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</si>
  <si>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</si>
  <si>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</si>
  <si>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</si>
  <si>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</si>
  <si>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</si>
  <si>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</si>
  <si>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</si>
  <si>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</si>
  <si>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</si>
  <si>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</si>
  <si>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</si>
  <si>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</si>
  <si>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</si>
  <si>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</si>
  <si>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</si>
  <si>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</si>
  <si>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</si>
  <si>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</si>
  <si>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</si>
  <si>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</si>
  <si>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</si>
  <si>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</si>
  <si>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</si>
  <si>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</si>
  <si>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</si>
  <si>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</si>
  <si>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</si>
  <si>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</si>
  <si>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</si>
  <si>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</si>
  <si>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</si>
  <si>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</si>
  <si>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</si>
  <si>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</si>
  <si>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</si>
  <si>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</si>
  <si>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</si>
  <si>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</si>
  <si>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</si>
  <si>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</si>
  <si>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</si>
  <si>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</si>
  <si>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</si>
  <si>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</si>
  <si>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</si>
  <si>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</si>
  <si>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</si>
  <si>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</si>
  <si>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</si>
  <si>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</si>
  <si>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</si>
  <si>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</si>
  <si>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</si>
  <si>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</si>
  <si>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</si>
  <si>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</si>
  <si>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</si>
  <si>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</si>
  <si>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</si>
  <si>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</si>
  <si>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</si>
  <si>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</si>
  <si>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</si>
  <si>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</si>
  <si>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</si>
  <si>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</si>
  <si>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</si>
  <si>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</si>
  <si>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</si>
  <si>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</si>
  <si>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</si>
  <si>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</si>
  <si>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</si>
  <si>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</si>
  <si>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</si>
  <si>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</si>
  <si>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</si>
  <si>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</si>
  <si>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</si>
  <si>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</si>
  <si>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</si>
  <si>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</si>
  <si>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</si>
  <si>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</si>
  <si>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</si>
  <si>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</si>
  <si>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</si>
  <si>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</si>
  <si>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</si>
  <si>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</si>
  <si>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</si>
  <si>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</si>
  <si>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</si>
  <si>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</si>
  <si>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</si>
  <si>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</si>
  <si>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</si>
  <si>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</si>
  <si>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</si>
  <si>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</si>
  <si>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</si>
  <si>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</si>
  <si>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</si>
  <si>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</si>
  <si>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</si>
  <si>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</si>
  <si>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</si>
  <si>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</si>
  <si>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</si>
  <si>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</si>
  <si>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</si>
  <si>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</si>
  <si>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</si>
  <si>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</si>
  <si>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</si>
  <si>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</si>
  <si>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</si>
  <si>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</si>
  <si>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</si>
  <si>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</si>
  <si>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</si>
  <si>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</si>
  <si>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</si>
  <si>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</si>
  <si>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</si>
  <si>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</si>
  <si>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</si>
  <si>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</si>
  <si>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</si>
  <si>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</si>
  <si>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</si>
  <si>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</si>
  <si>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</si>
  <si>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</si>
  <si>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</si>
  <si>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</si>
  <si>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</si>
  <si>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</si>
  <si>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</si>
  <si>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</si>
  <si>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</si>
  <si>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</si>
  <si>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</si>
  <si>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</si>
  <si>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</si>
  <si>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</si>
  <si>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</si>
  <si>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</si>
  <si>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</si>
  <si>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</si>
  <si>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</si>
  <si>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</si>
  <si>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</si>
  <si>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</si>
  <si>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</si>
  <si>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</si>
  <si>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</si>
  <si>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</si>
  <si>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</si>
  <si>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</si>
  <si>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</si>
  <si>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</si>
  <si>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</si>
  <si>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</si>
  <si>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</si>
  <si>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</si>
  <si>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</si>
  <si>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</si>
  <si>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</si>
  <si>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</si>
  <si>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</si>
  <si>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</si>
  <si>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</si>
  <si>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</si>
  <si>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</si>
  <si>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</si>
  <si>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</si>
  <si>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</si>
  <si>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</si>
  <si>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</si>
  <si>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</si>
  <si>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</si>
  <si>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</si>
  <si>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</si>
  <si>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</si>
  <si>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</si>
  <si>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</si>
  <si>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</si>
  <si>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</si>
  <si>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</si>
  <si>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</si>
  <si>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</si>
  <si>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</si>
  <si>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</si>
  <si>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</si>
  <si>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</si>
  <si>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</si>
  <si>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</si>
  <si>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</si>
  <si>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</si>
  <si>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</si>
  <si>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</si>
  <si>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</si>
  <si>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</si>
  <si>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</si>
  <si>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</si>
  <si>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</si>
  <si>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</si>
  <si>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</si>
  <si>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</si>
  <si>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</si>
  <si>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</si>
  <si>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</si>
  <si>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</si>
  <si>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</si>
  <si>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</si>
  <si>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</si>
  <si>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</si>
  <si>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</si>
  <si>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</si>
  <si>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</si>
  <si>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</si>
  <si>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</si>
  <si>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</si>
  <si>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</si>
  <si>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</si>
  <si>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</si>
  <si>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</si>
  <si>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</si>
  <si>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</si>
  <si>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</si>
  <si>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</si>
  <si>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</si>
  <si>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</si>
  <si>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</si>
  <si>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</si>
  <si>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</si>
  <si>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</si>
  <si>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</si>
  <si>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</si>
  <si>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</si>
  <si>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</si>
  <si>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</si>
  <si>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</si>
  <si>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</si>
  <si>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</si>
  <si>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</si>
  <si>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</si>
  <si>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</si>
  <si>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</si>
  <si>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</si>
  <si>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</si>
  <si>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</si>
  <si>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</si>
  <si>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</si>
  <si>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</si>
  <si>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</si>
  <si>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</si>
  <si>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</si>
  <si>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</si>
  <si>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</si>
  <si>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</si>
  <si>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</si>
  <si>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</si>
  <si>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</si>
  <si>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</si>
  <si>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</si>
  <si>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</si>
  <si>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</si>
  <si>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</si>
  <si>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</si>
  <si>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</si>
  <si>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</si>
  <si>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</si>
  <si>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</si>
  <si>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</si>
  <si>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</si>
  <si>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</si>
  <si>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</si>
  <si>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</si>
  <si>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</si>
  <si>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</si>
  <si>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</si>
  <si>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</si>
  <si>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</si>
  <si>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</si>
  <si>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</si>
  <si>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</si>
  <si>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</si>
  <si>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</si>
  <si>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</si>
  <si>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</si>
  <si>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</si>
  <si>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</si>
  <si>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</si>
  <si>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</si>
  <si>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</si>
  <si>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</si>
  <si>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</si>
  <si>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</si>
  <si>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</si>
  <si>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</si>
  <si>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</si>
  <si>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</si>
  <si>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</si>
  <si>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</si>
  <si>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</si>
  <si>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</si>
  <si>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</si>
  <si>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</si>
  <si>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</si>
  <si>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</si>
  <si>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</si>
  <si>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</si>
  <si>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</si>
  <si>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</si>
  <si>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</si>
  <si>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</si>
  <si>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</si>
  <si>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</si>
  <si>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</si>
  <si>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</si>
  <si>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</si>
  <si>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</si>
  <si>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</si>
  <si>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</si>
  <si>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</si>
  <si>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</si>
  <si>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</si>
  <si>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</si>
  <si>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</si>
  <si>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</si>
  <si>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</si>
  <si>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</si>
  <si>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</si>
  <si>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</si>
  <si>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</si>
  <si>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</si>
  <si>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</si>
  <si>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</si>
  <si>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</si>
  <si>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</si>
  <si>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</si>
  <si>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</si>
  <si>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</si>
  <si>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</si>
  <si>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</si>
  <si>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</si>
  <si>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</si>
  <si>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</si>
  <si>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</si>
  <si>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</si>
  <si>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</si>
  <si>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</si>
  <si>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</si>
  <si>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</si>
  <si>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</si>
  <si>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</si>
  <si>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</si>
  <si>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</si>
  <si>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</si>
  <si>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</si>
  <si>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</si>
  <si>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</si>
  <si>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</si>
  <si>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</si>
  <si>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</si>
  <si>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</si>
  <si>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</si>
  <si>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</si>
  <si>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</si>
  <si>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</si>
  <si>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</si>
  <si>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</si>
  <si>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</si>
  <si>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</si>
  <si>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</si>
  <si>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</si>
  <si>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</si>
  <si>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</si>
  <si>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</si>
  <si>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</si>
  <si>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</si>
  <si>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</si>
  <si>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</si>
  <si>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</si>
  <si>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</si>
  <si>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</si>
  <si>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</si>
  <si>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</si>
  <si>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</si>
  <si>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</si>
  <si>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</si>
  <si>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</si>
  <si>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</si>
  <si>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</si>
  <si>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</si>
  <si>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</si>
  <si>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</si>
  <si>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</si>
  <si>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</si>
  <si>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</si>
  <si>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</si>
  <si>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</si>
  <si>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</si>
  <si>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</si>
  <si>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</si>
  <si>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</si>
  <si>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</si>
  <si>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</si>
  <si>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</si>
  <si>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</si>
  <si>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</si>
  <si>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</si>
  <si>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</si>
  <si>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</si>
  <si>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</si>
  <si>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</si>
  <si>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</si>
  <si>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</si>
  <si>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</si>
  <si>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</si>
  <si>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</si>
  <si>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</si>
  <si>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</si>
  <si>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</si>
  <si>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</si>
  <si>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</si>
  <si>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</si>
  <si>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</si>
  <si>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</si>
  <si>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</si>
  <si>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</si>
  <si>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</si>
  <si>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</si>
  <si>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</si>
  <si>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</si>
  <si>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</si>
  <si>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</si>
  <si>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</si>
  <si>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</si>
  <si>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</si>
  <si>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</si>
  <si>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</si>
  <si>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</si>
  <si>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</si>
  <si>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</si>
  <si>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</si>
  <si>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</si>
  <si>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</si>
  <si>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</si>
  <si>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</si>
  <si>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</si>
  <si>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</si>
  <si>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</si>
  <si>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</si>
  <si>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</si>
  <si>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</si>
  <si>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</si>
  <si>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</si>
  <si>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</si>
  <si>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</si>
  <si>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</si>
  <si>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</si>
  <si>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</si>
  <si>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</si>
  <si>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</si>
  <si>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</si>
  <si>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</si>
  <si>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</si>
  <si>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</si>
  <si>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</si>
  <si>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</si>
  <si>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</si>
  <si>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</si>
  <si>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</si>
  <si>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</si>
  <si>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</si>
  <si>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</si>
  <si>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</si>
  <si>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</si>
  <si>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</si>
  <si>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</si>
  <si>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</si>
  <si>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</si>
  <si>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</si>
  <si>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</si>
  <si>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</si>
  <si>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</si>
  <si>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</si>
  <si>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</si>
  <si>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</si>
  <si>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</si>
  <si>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</si>
  <si>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</si>
  <si>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</si>
  <si>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</si>
  <si>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</si>
  <si>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</si>
  <si>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</si>
  <si>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</si>
  <si>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</si>
  <si>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</si>
  <si>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</si>
  <si>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</si>
  <si>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</si>
  <si>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</si>
  <si>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</si>
  <si>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</si>
  <si>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</si>
  <si>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</si>
  <si>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</si>
  <si>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</si>
  <si>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</si>
  <si>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</si>
  <si>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</si>
  <si>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</si>
  <si>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</si>
  <si>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</si>
  <si>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</si>
  <si>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</si>
  <si>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</si>
  <si>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</si>
  <si>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</si>
  <si>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</si>
  <si>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</si>
  <si>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</si>
  <si>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</si>
  <si>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</si>
  <si>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</si>
  <si>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</si>
  <si>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</si>
  <si>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</si>
  <si>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</si>
  <si>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</si>
  <si>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</si>
  <si>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</si>
  <si>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</si>
  <si>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</si>
  <si>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</si>
  <si>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</si>
  <si>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</si>
  <si>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</si>
  <si>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</si>
  <si>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</si>
  <si>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</si>
  <si>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</si>
  <si>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</si>
  <si>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</si>
  <si>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</si>
  <si>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</si>
  <si>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</si>
  <si>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</si>
  <si>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</si>
  <si>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</si>
  <si>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</si>
  <si>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</si>
  <si>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</si>
  <si>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</si>
  <si>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</si>
  <si>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</si>
  <si>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</si>
  <si>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</si>
  <si>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</si>
  <si>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</si>
  <si>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</si>
  <si>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</si>
  <si>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</si>
  <si>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</si>
  <si>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</si>
  <si>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</si>
  <si>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</si>
  <si>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</si>
  <si>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</si>
  <si>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</si>
  <si>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</si>
  <si>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</si>
  <si>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</si>
  <si>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</si>
  <si>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</si>
  <si>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</si>
  <si>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</si>
  <si>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</si>
  <si>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</si>
  <si>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</si>
  <si>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</si>
  <si>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</si>
  <si>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</si>
  <si>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</si>
  <si>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</si>
  <si>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</si>
  <si>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</si>
  <si>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</si>
  <si>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</si>
  <si>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</si>
  <si>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</si>
  <si>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</si>
  <si>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</si>
  <si>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</si>
  <si>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</si>
  <si>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</si>
  <si>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</si>
  <si>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</si>
  <si>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</si>
  <si>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</si>
  <si>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</si>
  <si>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</si>
  <si>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</si>
  <si>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</si>
  <si>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</si>
  <si>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</si>
  <si>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</si>
  <si>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</si>
  <si>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</si>
  <si>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</si>
  <si>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</si>
  <si>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</si>
  <si>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</si>
  <si>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</si>
  <si>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</si>
  <si>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</si>
  <si>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</si>
  <si>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</si>
  <si>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</si>
  <si>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</si>
  <si>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</si>
  <si>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</si>
  <si>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</si>
  <si>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</si>
  <si>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</si>
  <si>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</si>
  <si>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</si>
  <si>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</si>
  <si>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</si>
  <si>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</si>
  <si>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</si>
  <si>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</si>
  <si>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</si>
  <si>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</si>
  <si>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</si>
  <si>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</si>
  <si>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</si>
  <si>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</si>
  <si>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</si>
  <si>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</si>
  <si>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</si>
  <si>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</si>
  <si>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</si>
  <si>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</si>
  <si>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</si>
  <si>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</si>
  <si>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</si>
  <si>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</si>
  <si>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</si>
  <si>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</si>
  <si>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</si>
  <si>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</si>
  <si>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</si>
  <si>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</si>
  <si>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</si>
  <si>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</si>
  <si>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</si>
  <si>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</si>
  <si>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</si>
  <si>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</si>
  <si>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</si>
  <si>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</si>
  <si>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</si>
  <si>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</si>
  <si>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</si>
  <si>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</si>
  <si>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</si>
  <si>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</si>
  <si>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</si>
  <si>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</si>
  <si>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</si>
  <si>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</si>
  <si>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</si>
  <si>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</si>
  <si>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</si>
  <si>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</si>
  <si>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</si>
  <si>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</si>
  <si>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</si>
  <si>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</si>
  <si>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</si>
  <si>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</si>
  <si>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</si>
  <si>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</si>
  <si>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</si>
  <si>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</si>
  <si>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</si>
  <si>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</si>
  <si>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</si>
  <si>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</si>
  <si>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</si>
  <si>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</si>
  <si>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</si>
  <si>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</si>
  <si>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</si>
  <si>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</si>
  <si>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</si>
  <si>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</si>
  <si>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</si>
  <si>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</si>
  <si>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</si>
  <si>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</si>
  <si>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</si>
  <si>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</si>
  <si>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</si>
  <si>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</si>
  <si>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</si>
  <si>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</si>
  <si>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</si>
  <si>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</si>
  <si>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</si>
  <si>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</si>
  <si>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</si>
  <si>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</si>
  <si>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</si>
  <si>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</si>
  <si>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</si>
  <si>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</si>
  <si>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</si>
  <si>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</si>
  <si>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</si>
  <si>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</si>
  <si>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</si>
  <si>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</si>
  <si>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</si>
  <si>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</si>
  <si>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</si>
  <si>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</si>
  <si>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</si>
  <si>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</si>
  <si>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</si>
  <si>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</si>
  <si>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</si>
  <si>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</si>
  <si>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</si>
  <si>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</si>
  <si>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</si>
  <si>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</si>
  <si>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</si>
  <si>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</si>
  <si>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</si>
  <si>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</si>
  <si>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</si>
  <si>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</si>
  <si>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</si>
  <si>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</si>
  <si>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</si>
  <si>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</si>
  <si>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</si>
  <si>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</si>
  <si>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</si>
  <si>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</si>
  <si>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</si>
  <si>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</si>
  <si>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</si>
  <si>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</si>
  <si>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</si>
  <si>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</si>
  <si>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</si>
  <si>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</si>
  <si>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</si>
  <si>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</si>
  <si>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</si>
  <si>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</si>
  <si>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</si>
  <si>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</si>
  <si>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</si>
  <si>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</si>
  <si>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</si>
  <si>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</si>
  <si>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</si>
  <si>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</si>
  <si>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</si>
  <si>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</si>
  <si>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</si>
  <si>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</si>
  <si>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</si>
  <si>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</si>
  <si>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</si>
  <si>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</si>
  <si>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</si>
  <si>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</si>
  <si>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</si>
  <si>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</si>
  <si>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</si>
  <si>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</si>
  <si>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</si>
  <si>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</si>
  <si>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</si>
  <si>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</si>
  <si>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</si>
  <si>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</si>
  <si>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</si>
  <si>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</si>
  <si>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</si>
  <si>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</si>
  <si>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</si>
  <si>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</si>
  <si>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</si>
  <si>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</si>
  <si>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</si>
  <si>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</si>
  <si>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</si>
  <si>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</si>
  <si>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</si>
  <si>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</si>
  <si>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</si>
  <si>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</si>
  <si>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</si>
  <si>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</si>
  <si>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</si>
  <si>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</si>
  <si>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</si>
  <si>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</si>
  <si>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</si>
  <si>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</si>
  <si>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</si>
  <si>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</si>
  <si>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</si>
  <si>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</si>
  <si>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</si>
  <si>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</si>
  <si>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</si>
  <si>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</si>
  <si>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</si>
  <si>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</si>
  <si>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</si>
  <si>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</si>
  <si>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</si>
  <si>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</si>
  <si>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</si>
  <si>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</si>
  <si>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</si>
  <si>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</si>
  <si>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</si>
  <si>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</si>
  <si>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</si>
  <si>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</si>
  <si>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</si>
  <si>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</si>
  <si>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</si>
  <si>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</si>
  <si>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</si>
  <si>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</si>
  <si>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</si>
  <si>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</si>
  <si>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</si>
  <si>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</si>
  <si>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</si>
  <si>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</si>
  <si>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</si>
  <si>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</si>
  <si>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</si>
  <si>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</si>
  <si>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</si>
  <si>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</si>
  <si>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</si>
  <si>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</si>
  <si>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</si>
  <si>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</si>
  <si>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</si>
  <si>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</si>
  <si>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</si>
  <si>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</si>
  <si>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</si>
  <si>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</si>
  <si>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</si>
  <si>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</si>
  <si>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</si>
  <si>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</si>
  <si>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</si>
  <si>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</si>
  <si>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</si>
  <si>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</si>
  <si>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</si>
  <si>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</si>
  <si>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</si>
  <si>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</si>
  <si>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</si>
  <si>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</si>
  <si>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</si>
  <si>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</si>
  <si>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</si>
  <si>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</si>
  <si>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</si>
  <si>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</si>
  <si>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</si>
  <si>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</si>
  <si>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</si>
  <si>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</si>
  <si>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</si>
  <si>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</si>
  <si>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</si>
  <si>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</si>
  <si>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</si>
  <si>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</si>
  <si>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</si>
  <si>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</si>
  <si>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</si>
  <si>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</si>
  <si>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</si>
  <si>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</si>
  <si>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</si>
  <si>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</si>
  <si>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</si>
  <si>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</si>
  <si>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</si>
  <si>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</si>
  <si>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</si>
  <si>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</si>
  <si>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</si>
  <si>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</si>
  <si>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</si>
  <si>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</si>
  <si>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</si>
  <si>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</si>
  <si>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</si>
  <si>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</si>
  <si>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</si>
  <si>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</si>
  <si>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</si>
  <si>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</si>
  <si>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</si>
  <si>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</si>
  <si>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</si>
  <si>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</si>
  <si>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</si>
  <si>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</si>
  <si>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</si>
  <si>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</si>
  <si>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</si>
  <si>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</si>
  <si>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</si>
  <si>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</si>
  <si>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</si>
  <si>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</si>
  <si>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</si>
  <si>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</si>
  <si>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</si>
  <si>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</si>
  <si>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</si>
  <si>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</si>
  <si>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</si>
  <si>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</si>
  <si>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</si>
  <si>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</si>
  <si>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</si>
  <si>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</si>
  <si>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</si>
  <si>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</si>
  <si>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</si>
  <si>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</si>
  <si>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</si>
  <si>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</si>
  <si>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</si>
  <si>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</si>
  <si>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</si>
  <si>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</si>
  <si>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</si>
  <si>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</si>
  <si>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</si>
  <si>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</si>
  <si>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</si>
  <si>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</si>
  <si>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</si>
  <si>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</si>
  <si>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</si>
  <si>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</si>
  <si>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</si>
  <si>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</si>
  <si>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</si>
  <si>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</si>
  <si>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</si>
  <si>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</si>
  <si>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</si>
  <si>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</si>
  <si>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</si>
  <si>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</si>
  <si>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</si>
  <si>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</si>
  <si>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</si>
  <si>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</si>
  <si>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</si>
  <si>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</si>
  <si>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</si>
  <si>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</si>
  <si>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</si>
  <si>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</si>
  <si>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</si>
  <si>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</si>
  <si>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</si>
  <si>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</si>
  <si>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</si>
  <si>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</si>
  <si>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</si>
  <si>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</si>
  <si>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</si>
  <si>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</si>
  <si>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</si>
  <si>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</si>
  <si>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</si>
  <si>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</si>
  <si>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</si>
  <si>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</si>
  <si>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</si>
  <si>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</si>
  <si>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</si>
  <si>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</si>
  <si>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</si>
  <si>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</si>
  <si>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</si>
  <si>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</si>
  <si>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</si>
  <si>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</si>
  <si>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</si>
  <si>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</si>
  <si>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</si>
  <si>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</si>
  <si>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</si>
  <si>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</si>
  <si>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</si>
  <si>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</si>
  <si>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</si>
  <si>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</si>
  <si>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</si>
  <si>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</si>
  <si>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</si>
  <si>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</si>
  <si>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</si>
  <si>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</si>
  <si>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</si>
  <si>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</si>
  <si>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</si>
  <si>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</si>
  <si>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</si>
  <si>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</si>
  <si>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</si>
  <si>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</si>
  <si>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</si>
  <si>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</si>
  <si>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</si>
  <si>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</si>
  <si>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</si>
  <si>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</si>
  <si>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</si>
  <si>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</si>
  <si>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</si>
  <si>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</si>
  <si>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</si>
  <si>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</si>
  <si>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</si>
  <si>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</si>
  <si>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</si>
  <si>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</si>
  <si>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</si>
  <si>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</si>
  <si>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</si>
  <si>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</si>
  <si>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</si>
  <si>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</si>
  <si>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</si>
  <si>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</si>
  <si>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</si>
  <si>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</si>
  <si>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</si>
  <si>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</si>
  <si>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</si>
  <si>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</si>
  <si>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</si>
  <si>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</si>
  <si>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</si>
  <si>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</si>
  <si>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</si>
  <si>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</si>
  <si>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</si>
  <si>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</si>
  <si>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</si>
  <si>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</si>
  <si>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</si>
  <si>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</si>
  <si>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</si>
  <si>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</si>
  <si>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</si>
  <si>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</si>
  <si>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</si>
  <si>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</si>
  <si>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</si>
  <si>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</si>
  <si>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</si>
  <si>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</si>
  <si>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</si>
  <si>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</si>
  <si>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</si>
  <si>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</si>
  <si>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</si>
  <si>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</si>
  <si>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</si>
  <si>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</si>
  <si>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</si>
  <si>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</si>
  <si>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</si>
  <si>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</si>
  <si>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</si>
  <si>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</si>
  <si>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</si>
  <si>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</si>
  <si>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</si>
  <si>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</si>
  <si>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</si>
  <si>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</si>
  <si>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</si>
  <si>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</si>
  <si>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</si>
  <si>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</si>
  <si>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</si>
  <si>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</si>
  <si>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</si>
  <si>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</si>
  <si>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</si>
  <si>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</si>
  <si>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</si>
  <si>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</si>
  <si>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</si>
  <si>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</si>
  <si>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</si>
  <si>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</si>
  <si>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</si>
  <si>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</si>
  <si>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</si>
  <si>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</si>
  <si>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</si>
  <si>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</si>
  <si>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</si>
  <si>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</si>
  <si>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</si>
  <si>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</si>
  <si>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</si>
  <si>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</si>
  <si>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</si>
  <si>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</si>
  <si>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</si>
  <si>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</si>
  <si>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</si>
  <si>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</si>
  <si>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</si>
  <si>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</si>
  <si>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</si>
  <si>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</si>
  <si>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</si>
  <si>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</si>
  <si>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</si>
  <si>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</si>
  <si>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</si>
  <si>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</si>
  <si>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</si>
  <si>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</si>
  <si>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</si>
  <si>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</si>
  <si>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</si>
  <si>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</si>
  <si>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</si>
  <si>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</si>
  <si>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</si>
  <si>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</si>
  <si>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</si>
  <si>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</si>
  <si>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</si>
  <si>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</si>
  <si>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</si>
  <si>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</si>
  <si>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</si>
  <si>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</si>
  <si>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</si>
  <si>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</si>
  <si>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</si>
  <si>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</si>
  <si>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</si>
  <si>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</si>
  <si>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</si>
  <si>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</si>
  <si>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</si>
  <si>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</si>
  <si>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</si>
  <si>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</si>
  <si>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</si>
  <si>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</si>
  <si>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</si>
  <si>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</si>
  <si>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</si>
  <si>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</si>
  <si>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</si>
  <si>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</si>
  <si>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</si>
  <si>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</si>
  <si>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</si>
  <si>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</si>
  <si>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</si>
  <si>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</si>
  <si>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</si>
  <si>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</si>
  <si>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</si>
  <si>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</si>
  <si>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</si>
  <si>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</si>
  <si>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</si>
  <si>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</si>
  <si>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</si>
  <si>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</si>
  <si>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</si>
  <si>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</si>
  <si>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</si>
  <si>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</si>
  <si>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</si>
  <si>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</si>
  <si>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</si>
  <si>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</si>
  <si>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</si>
  <si>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</si>
  <si>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</si>
  <si>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</si>
  <si>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</si>
  <si>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</si>
  <si>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</si>
  <si>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</si>
  <si>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</si>
  <si>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</si>
  <si>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</si>
  <si>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</si>
  <si>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</si>
  <si>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</si>
  <si>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</si>
  <si>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</si>
  <si>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</si>
  <si>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</si>
  <si>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</si>
  <si>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</si>
  <si>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</si>
  <si>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</si>
  <si>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</si>
  <si>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</si>
  <si>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</si>
  <si>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</si>
  <si>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</si>
  <si>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</si>
  <si>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</si>
  <si>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</si>
  <si>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</si>
  <si>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</si>
  <si>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</si>
  <si>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</si>
  <si>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</si>
  <si>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</si>
  <si>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</si>
  <si>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</si>
  <si>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</si>
  <si>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</si>
  <si>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</si>
  <si>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</si>
  <si>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</si>
  <si>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</si>
  <si>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</si>
  <si>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</si>
  <si>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</si>
  <si>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</si>
  <si>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</si>
  <si>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</si>
  <si>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</si>
  <si>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</si>
  <si>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</si>
  <si>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</si>
  <si>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</si>
  <si>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</si>
  <si>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</si>
  <si>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</si>
  <si>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</si>
  <si>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</si>
  <si>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</si>
  <si>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</si>
  <si>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</si>
  <si>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</si>
  <si>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</si>
  <si>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</si>
  <si>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</si>
  <si>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</si>
  <si>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</si>
  <si>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</si>
  <si>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</si>
  <si>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</si>
  <si>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</si>
  <si>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</si>
  <si>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</si>
  <si>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</si>
  <si>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</si>
  <si>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</si>
  <si>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</si>
  <si>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</si>
  <si>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</si>
  <si>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</si>
  <si>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</si>
  <si>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</si>
  <si>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</si>
  <si>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</si>
  <si>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</si>
  <si>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</si>
  <si>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</si>
  <si>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</si>
  <si>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</si>
  <si>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</si>
  <si>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</si>
  <si>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</si>
  <si>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</si>
  <si>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</si>
  <si>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</si>
  <si>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</si>
  <si>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</si>
  <si>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</si>
  <si>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</si>
  <si>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</si>
  <si>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</si>
  <si>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</si>
  <si>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</si>
  <si>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</si>
  <si>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</si>
  <si>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</si>
  <si>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</si>
  <si>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</si>
  <si>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</si>
  <si>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</si>
  <si>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</si>
  <si>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</si>
  <si>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</si>
  <si>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</si>
  <si>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</si>
  <si>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</si>
  <si>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</si>
  <si>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</si>
  <si>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</si>
  <si>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</si>
  <si>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</si>
  <si>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</si>
  <si>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</si>
  <si>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</si>
  <si>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</si>
  <si>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</si>
  <si>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</si>
  <si>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</si>
  <si>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</si>
  <si>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</si>
  <si>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</si>
  <si>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</si>
  <si>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</si>
  <si>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</si>
  <si>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</si>
  <si>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</si>
  <si>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</si>
  <si>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</si>
  <si>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</si>
  <si>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</si>
  <si>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</si>
  <si>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</si>
  <si>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</si>
  <si>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</si>
  <si>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</si>
  <si>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</si>
  <si>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</si>
  <si>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</si>
  <si>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</si>
  <si>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</si>
  <si>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</si>
  <si>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</si>
  <si>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</si>
  <si>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</si>
  <si>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</si>
  <si>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</si>
  <si>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</si>
  <si>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</si>
  <si>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</si>
  <si>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</si>
  <si>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</si>
  <si>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</si>
  <si>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</si>
  <si>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</si>
  <si>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</si>
  <si>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</si>
  <si>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</si>
  <si>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</si>
  <si>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</si>
  <si>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</si>
  <si>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</si>
  <si>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</si>
  <si>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</si>
  <si>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</si>
  <si>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</si>
  <si>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</si>
  <si>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</si>
  <si>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</si>
  <si>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</si>
  <si>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</si>
  <si>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</si>
  <si>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</si>
  <si>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</si>
  <si>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</si>
  <si>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</si>
  <si>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</si>
  <si>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</si>
  <si>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</si>
  <si>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</si>
  <si>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</si>
  <si>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</si>
  <si>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</si>
  <si>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</si>
  <si>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</si>
  <si>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</si>
  <si>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</si>
  <si>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</si>
  <si>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</si>
  <si>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</si>
  <si>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</si>
  <si>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</si>
  <si>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</si>
  <si>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</si>
  <si>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</si>
  <si>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</si>
  <si>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</si>
  <si>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</si>
  <si>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</si>
  <si>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</si>
  <si>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</si>
  <si>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</si>
  <si>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</si>
  <si>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</si>
  <si>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</si>
  <si>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</si>
  <si>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</si>
  <si>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</si>
  <si>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</si>
  <si>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</si>
  <si>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</si>
  <si>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</si>
  <si>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</si>
  <si>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</si>
  <si>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</si>
  <si>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</si>
  <si>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</si>
  <si>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</si>
  <si>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</si>
  <si>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</si>
  <si>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</si>
  <si>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</si>
  <si>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</si>
  <si>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</si>
  <si>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</si>
  <si>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</si>
  <si>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</si>
  <si>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</si>
  <si>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</si>
  <si>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</si>
  <si>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</si>
  <si>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</si>
  <si>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</si>
  <si>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</si>
  <si>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</si>
  <si>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</si>
  <si>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</si>
  <si>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</si>
  <si>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</si>
  <si>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</si>
  <si>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</si>
  <si>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</si>
  <si>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</si>
  <si>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</si>
  <si>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</si>
  <si>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</si>
  <si>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</si>
  <si>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</si>
  <si>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</si>
  <si>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</si>
  <si>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</si>
  <si>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</si>
  <si>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</si>
  <si>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</si>
  <si>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</si>
  <si>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</si>
  <si>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</si>
  <si>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</si>
  <si>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</si>
  <si>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</si>
  <si>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</si>
  <si>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</si>
  <si>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</si>
  <si>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</si>
  <si>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</si>
  <si>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</si>
  <si>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</si>
  <si>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</si>
  <si>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</si>
  <si>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</si>
  <si>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</si>
  <si>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</si>
  <si>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</si>
  <si>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</si>
  <si>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</si>
  <si>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</si>
  <si>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</si>
  <si>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</si>
  <si>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</si>
  <si>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</si>
  <si>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</si>
  <si>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</si>
  <si>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</si>
  <si>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</si>
  <si>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</si>
  <si>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</si>
  <si>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</si>
  <si>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</si>
  <si>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</si>
  <si>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</si>
  <si>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</si>
  <si>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</si>
  <si>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</si>
  <si>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</si>
  <si>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</si>
  <si>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</si>
  <si>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</si>
  <si>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</si>
  <si>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</si>
  <si>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</si>
  <si>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</si>
  <si>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</si>
  <si>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</si>
  <si>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</si>
  <si>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</si>
  <si>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</si>
  <si>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</si>
  <si>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</si>
  <si>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</si>
  <si>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</si>
  <si>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</si>
  <si>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</si>
  <si>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</si>
  <si>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</si>
  <si>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</si>
  <si>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</si>
  <si>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</si>
  <si>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</si>
  <si>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</si>
  <si>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</si>
  <si>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</si>
  <si>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</si>
  <si>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</si>
  <si>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</si>
  <si>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</si>
  <si>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</si>
  <si>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</si>
  <si>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</si>
  <si>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</si>
  <si>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</si>
  <si>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</si>
  <si>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</si>
  <si>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</si>
  <si>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</si>
  <si>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</si>
  <si>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</si>
  <si>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</si>
  <si>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</si>
  <si>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</si>
  <si>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</si>
  <si>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</si>
  <si>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</si>
  <si>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</si>
  <si>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</si>
  <si>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</si>
  <si>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</si>
  <si>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</si>
  <si>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</si>
  <si>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</si>
  <si>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</si>
  <si>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</si>
  <si>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</si>
  <si>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</si>
  <si>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</si>
  <si>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</si>
  <si>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</si>
  <si>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</si>
  <si>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</si>
  <si>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</si>
  <si>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</si>
  <si>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</si>
  <si>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</si>
  <si>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</si>
  <si>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</si>
  <si>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</si>
  <si>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</si>
  <si>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</si>
  <si>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</si>
  <si>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</si>
  <si>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</si>
  <si>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</si>
  <si>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</si>
  <si>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</si>
  <si>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</si>
  <si>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</si>
  <si>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</si>
  <si>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</si>
  <si>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</si>
  <si>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</si>
  <si>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</si>
  <si>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</si>
  <si>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</si>
  <si>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</si>
  <si>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</si>
  <si>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</si>
  <si>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</si>
  <si>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</si>
  <si>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</si>
  <si>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</si>
  <si>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</si>
  <si>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</si>
  <si>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</si>
  <si>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</si>
  <si>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</si>
  <si>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</si>
  <si>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</si>
  <si>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</si>
  <si>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</si>
  <si>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</si>
  <si>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</si>
  <si>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</si>
  <si>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</si>
  <si>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</si>
  <si>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</si>
  <si>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</si>
  <si>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</si>
  <si>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</si>
  <si>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</si>
  <si>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</si>
  <si>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</si>
  <si>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</si>
  <si>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</si>
  <si>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</si>
  <si>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</si>
  <si>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</si>
  <si>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</si>
  <si>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</si>
  <si>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</si>
  <si>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</si>
  <si>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</si>
  <si>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</si>
  <si>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</si>
  <si>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</si>
  <si>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</si>
  <si>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</si>
  <si>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</si>
  <si>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</si>
  <si>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</si>
  <si>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</si>
  <si>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</si>
  <si>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</si>
  <si>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</si>
  <si>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</si>
  <si>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</si>
  <si>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</si>
  <si>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</si>
  <si>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</si>
  <si>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</si>
  <si>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</si>
  <si>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</si>
  <si>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</si>
  <si>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</si>
  <si>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</si>
  <si>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</si>
  <si>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</si>
  <si>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</si>
  <si>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</si>
  <si>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</si>
  <si>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</si>
  <si>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</si>
  <si>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</si>
  <si>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</si>
  <si>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</si>
  <si>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</si>
  <si>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</si>
  <si>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</si>
  <si>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</si>
  <si>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</si>
  <si>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</si>
  <si>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</si>
  <si>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</si>
  <si>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</si>
  <si>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</si>
  <si>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</si>
  <si>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</si>
  <si>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</si>
  <si>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</si>
  <si>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</si>
  <si>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</si>
  <si>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</si>
  <si>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</si>
  <si>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</si>
  <si>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</si>
  <si>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</si>
  <si>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</si>
  <si>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</si>
  <si>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</si>
  <si>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</si>
  <si>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</si>
  <si>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</si>
  <si>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</si>
  <si>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</si>
  <si>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</si>
  <si>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</si>
  <si>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</si>
  <si>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</si>
  <si>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</si>
  <si>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</si>
  <si>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</si>
  <si>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</si>
  <si>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</si>
  <si>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</si>
  <si>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</si>
  <si>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</si>
  <si>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</si>
  <si>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</si>
  <si>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</si>
  <si>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</si>
  <si>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</si>
  <si>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</si>
  <si>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</si>
  <si>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</si>
  <si>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</si>
  <si>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</si>
  <si>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</si>
  <si>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</si>
  <si>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</si>
  <si>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</si>
  <si>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</si>
  <si>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</si>
  <si>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</si>
  <si>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</si>
  <si>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</si>
  <si>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</si>
  <si>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</si>
  <si>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</si>
  <si>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</si>
  <si>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</si>
  <si>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</si>
  <si>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</si>
  <si>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</si>
  <si>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</si>
  <si>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</si>
  <si>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</si>
  <si>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</si>
  <si>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</si>
  <si>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</si>
  <si>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</si>
  <si>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</si>
  <si>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</si>
  <si>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</si>
  <si>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</si>
  <si>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</si>
  <si>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</si>
  <si>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</si>
  <si>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</si>
  <si>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</si>
  <si>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</si>
  <si>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</si>
  <si>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</si>
  <si>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</si>
  <si>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</si>
  <si>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</si>
  <si>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</si>
  <si>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</si>
  <si>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</si>
  <si>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</si>
  <si>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</si>
  <si>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</si>
  <si>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</si>
  <si>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</si>
  <si>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</si>
  <si>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</si>
  <si>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</si>
  <si>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</si>
  <si>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</si>
  <si>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</si>
  <si>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</si>
  <si>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</si>
  <si>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</si>
  <si>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</si>
  <si>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</si>
  <si>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</si>
  <si>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</si>
  <si>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</si>
  <si>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</si>
  <si>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</si>
  <si>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</si>
  <si>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</si>
  <si>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</si>
  <si>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</si>
  <si>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</si>
  <si>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</si>
  <si>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</si>
  <si>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</si>
  <si>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</si>
  <si>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</si>
  <si>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</si>
  <si>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</si>
  <si>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</si>
  <si>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</si>
  <si>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</si>
  <si>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</si>
  <si>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</si>
  <si>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</si>
  <si>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</si>
  <si>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</si>
  <si>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</si>
  <si>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</si>
  <si>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</si>
  <si>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</si>
  <si>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</si>
  <si>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</si>
  <si>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</si>
  <si>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</si>
  <si>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</si>
  <si>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</si>
  <si>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</si>
  <si>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</si>
  <si>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</si>
  <si>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</si>
  <si>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</si>
  <si>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</si>
  <si>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</si>
  <si>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</si>
  <si>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</si>
  <si>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</si>
  <si>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</si>
  <si>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</si>
  <si>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</si>
  <si>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</si>
  <si>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</si>
  <si>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</si>
  <si>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</si>
  <si>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</si>
  <si>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</si>
  <si>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</si>
  <si>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</si>
  <si>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</si>
  <si>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</si>
  <si>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</si>
  <si>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</si>
  <si>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</si>
  <si>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</si>
  <si>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</si>
  <si>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</si>
  <si>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</si>
  <si>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</si>
  <si>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</si>
  <si>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</si>
  <si>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</si>
  <si>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</si>
  <si>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</si>
  <si>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</si>
  <si>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</si>
  <si>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</si>
  <si>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</si>
  <si>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</si>
  <si>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</si>
  <si>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</si>
  <si>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</si>
  <si>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</si>
  <si>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</si>
  <si>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</si>
  <si>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</si>
  <si>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</si>
  <si>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</si>
  <si>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</si>
  <si>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</si>
  <si>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</si>
  <si>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</si>
  <si>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</si>
  <si>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</si>
  <si>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</si>
  <si>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</si>
  <si>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</si>
  <si>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</si>
  <si>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</si>
  <si>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</si>
  <si>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</si>
  <si>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</si>
  <si>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</si>
  <si>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</si>
  <si>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</si>
  <si>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</si>
  <si>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</si>
  <si>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</si>
  <si>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</si>
  <si>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</si>
  <si>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</si>
  <si>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</si>
  <si>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</si>
  <si>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</si>
  <si>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</si>
  <si>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</si>
  <si>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</si>
  <si>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</si>
  <si>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</si>
  <si>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</si>
  <si>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</si>
  <si>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</si>
  <si>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</si>
  <si>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</si>
  <si>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</si>
  <si>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</si>
  <si>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</si>
  <si>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</si>
  <si>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</si>
  <si>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</si>
  <si>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</si>
  <si>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</si>
  <si>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</si>
  <si>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</si>
  <si>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</si>
  <si>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</si>
  <si>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</si>
  <si>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</si>
  <si>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</si>
  <si>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</si>
  <si>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</si>
  <si>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</si>
  <si>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</si>
  <si>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</si>
  <si>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</si>
  <si>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</si>
  <si>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</si>
  <si>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</si>
  <si>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</si>
  <si>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</si>
  <si>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</si>
  <si>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</si>
  <si>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</si>
  <si>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</si>
  <si>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</si>
  <si>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</si>
  <si>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</si>
  <si>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</si>
  <si>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</si>
  <si>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</si>
  <si>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</si>
  <si>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</si>
  <si>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</si>
  <si>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</si>
  <si>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</si>
  <si>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</si>
  <si>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</si>
  <si>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</si>
  <si>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</si>
  <si>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</si>
  <si>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</si>
  <si>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</si>
  <si>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</si>
  <si>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</si>
  <si>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</si>
  <si>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</si>
  <si>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</si>
  <si>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</si>
  <si>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</si>
  <si>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</si>
  <si>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</si>
  <si>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</si>
  <si>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</si>
  <si>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</si>
  <si>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</si>
  <si>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</si>
  <si>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</si>
  <si>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</si>
  <si>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</si>
  <si>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</si>
  <si>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</si>
  <si>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</si>
  <si>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</si>
  <si>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</si>
  <si>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</si>
  <si>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</si>
  <si>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</si>
  <si>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</si>
  <si>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</si>
  <si>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</si>
  <si>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</si>
  <si>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</si>
  <si>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</si>
  <si>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</si>
  <si>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</si>
  <si>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</si>
  <si>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</si>
  <si>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</si>
  <si>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</si>
  <si>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</si>
  <si>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</si>
  <si>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</si>
  <si>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</si>
  <si>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</si>
  <si>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</si>
  <si>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</si>
  <si>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</si>
  <si>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</si>
  <si>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</si>
  <si>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</si>
  <si>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</si>
  <si>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</si>
  <si>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</si>
  <si>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</si>
  <si>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</si>
  <si>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</si>
  <si>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</si>
  <si>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</si>
  <si>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</si>
  <si>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</si>
  <si>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</si>
  <si>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</si>
  <si>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</si>
  <si>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</si>
  <si>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</si>
  <si>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</si>
  <si>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</si>
  <si>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</si>
  <si>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</si>
  <si>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</si>
  <si>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</si>
  <si>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</si>
  <si>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</si>
  <si>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</si>
  <si>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</si>
  <si>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</si>
  <si>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</si>
  <si>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</si>
  <si>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</si>
  <si>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</si>
  <si>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</si>
  <si>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</si>
  <si>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</si>
  <si>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</si>
  <si>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</si>
  <si>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</si>
  <si>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</si>
  <si>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</si>
  <si>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</si>
  <si>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</si>
  <si>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</si>
  <si>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</si>
  <si>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</si>
  <si>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</si>
  <si>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</si>
  <si>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</si>
  <si>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</si>
  <si>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</si>
  <si>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</si>
  <si>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</si>
  <si>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</si>
  <si>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</si>
  <si>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</si>
  <si>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</si>
  <si>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</si>
  <si>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</si>
  <si>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</si>
  <si>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</si>
  <si>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</si>
  <si>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</si>
  <si>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</si>
  <si>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</si>
  <si>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</si>
  <si>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</si>
  <si>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</si>
  <si>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</si>
  <si>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</si>
  <si>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</si>
  <si>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</si>
  <si>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</si>
  <si>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</si>
  <si>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</si>
  <si>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</si>
  <si>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</si>
  <si>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</si>
  <si>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</si>
  <si>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</si>
  <si>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</si>
  <si>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</si>
  <si>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</si>
  <si>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</si>
  <si>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</si>
  <si>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</si>
  <si>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</si>
  <si>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</si>
  <si>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</si>
  <si>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</si>
  <si>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</si>
  <si>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</si>
  <si>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</si>
  <si>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</si>
  <si>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</si>
  <si>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</si>
  <si>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</si>
  <si>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</si>
  <si>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</si>
  <si>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</si>
  <si>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</si>
  <si>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</si>
  <si>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</si>
  <si>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</si>
  <si>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</si>
  <si>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</si>
  <si>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</si>
  <si>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</si>
  <si>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</si>
  <si>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</si>
  <si>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</si>
  <si>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</si>
  <si>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</si>
  <si>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</si>
  <si>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</si>
  <si>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</si>
  <si>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</si>
  <si>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</si>
  <si>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</si>
  <si>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</si>
  <si>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</si>
  <si>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</si>
  <si>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</si>
  <si>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</si>
  <si>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</si>
  <si>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</si>
  <si>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</si>
  <si>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</si>
  <si>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</si>
  <si>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</si>
  <si>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</si>
  <si>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</si>
  <si>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</si>
  <si>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</si>
  <si>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</si>
  <si>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</si>
  <si>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</si>
  <si>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</si>
  <si>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</si>
  <si>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</si>
  <si>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</si>
  <si>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</si>
  <si>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</si>
  <si>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</si>
  <si>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</si>
  <si>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</si>
  <si>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</si>
  <si>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</si>
  <si>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</si>
  <si>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</si>
  <si>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</si>
  <si>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</si>
  <si>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</si>
  <si>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</si>
  <si>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</si>
  <si>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</si>
  <si>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</si>
  <si>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</si>
  <si>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</si>
  <si>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</si>
  <si>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</si>
  <si>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</si>
  <si>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</si>
  <si>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</si>
  <si>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</si>
  <si>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</si>
  <si>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</si>
  <si>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</si>
  <si>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</si>
  <si>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</si>
  <si>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</si>
  <si>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</si>
  <si>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</si>
  <si>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</si>
  <si>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</si>
  <si>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</si>
  <si>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</si>
  <si>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</si>
  <si>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</si>
  <si>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</si>
  <si>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</si>
  <si>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</si>
  <si>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</si>
  <si>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</si>
  <si>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</si>
  <si>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</si>
  <si>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</si>
  <si>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</si>
  <si>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</si>
  <si>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</si>
  <si>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</si>
  <si>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</si>
  <si>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</si>
  <si>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</si>
  <si>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</si>
  <si>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</si>
  <si>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</si>
  <si>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</si>
  <si>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</si>
  <si>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</si>
  <si>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</si>
  <si>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</si>
  <si>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</si>
  <si>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</si>
  <si>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</si>
  <si>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</si>
  <si>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</si>
  <si>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</si>
  <si>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</si>
  <si>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</si>
  <si>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</si>
  <si>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</si>
  <si>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</si>
  <si>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</si>
  <si>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</si>
  <si>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</si>
  <si>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</si>
  <si>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</si>
  <si>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</si>
  <si>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</si>
  <si>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</si>
  <si>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</si>
  <si>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</si>
  <si>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</si>
  <si>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</si>
  <si>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</si>
  <si>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</si>
  <si>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</si>
  <si>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</si>
  <si>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</si>
  <si>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</si>
  <si>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</si>
  <si>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</si>
  <si>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</si>
  <si>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</si>
  <si>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</si>
  <si>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</si>
  <si>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</si>
  <si>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</si>
  <si>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</si>
  <si>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</si>
  <si>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</si>
  <si>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</si>
  <si>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</si>
  <si>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</si>
  <si>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</si>
  <si>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</si>
  <si>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</si>
  <si>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</si>
  <si>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</si>
  <si>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</si>
  <si>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</si>
  <si>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</si>
  <si>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</si>
  <si>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</si>
  <si>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</si>
  <si>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</si>
  <si>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</si>
  <si>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</si>
  <si>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</si>
  <si>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</si>
  <si>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</si>
  <si>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</si>
  <si>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</si>
  <si>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</si>
  <si>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</si>
  <si>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</si>
  <si>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</si>
  <si>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</si>
  <si>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</si>
  <si>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</si>
  <si>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</si>
  <si>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</si>
  <si>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</si>
  <si>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</si>
  <si>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</si>
  <si>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</si>
  <si>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</si>
  <si>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</si>
  <si>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</si>
  <si>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</si>
  <si>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</si>
  <si>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</si>
  <si>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</si>
  <si>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</si>
  <si>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</si>
  <si>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</si>
  <si>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</si>
  <si>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</si>
  <si>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</si>
  <si>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</si>
  <si>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</si>
  <si>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</si>
  <si>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</si>
  <si>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</si>
  <si>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</si>
  <si>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</si>
  <si>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</si>
  <si>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</si>
  <si>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</si>
  <si>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</si>
  <si>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</si>
  <si>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</si>
  <si>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</si>
  <si>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</si>
  <si>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</si>
  <si>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</si>
  <si>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</si>
  <si>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</si>
  <si>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</si>
  <si>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</si>
  <si>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</si>
  <si>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</si>
  <si>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</si>
  <si>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</si>
  <si>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</si>
  <si>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</si>
  <si>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</si>
  <si>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</si>
  <si>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</si>
  <si>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</si>
  <si>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</si>
  <si>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</si>
  <si>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</si>
  <si>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</si>
  <si>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</si>
  <si>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</si>
  <si>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</si>
  <si>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</si>
  <si>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</si>
  <si>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</si>
  <si>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</si>
  <si>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</si>
  <si>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</si>
  <si>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</si>
  <si>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</si>
  <si>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</si>
  <si>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</si>
  <si>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</si>
  <si>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</si>
  <si>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</si>
  <si>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</si>
  <si>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</si>
  <si>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</si>
  <si>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</si>
  <si>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</si>
  <si>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</si>
  <si>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</si>
  <si>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</si>
  <si>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</si>
  <si>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</si>
  <si>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</si>
  <si>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</si>
  <si>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</si>
  <si>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</si>
  <si>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</si>
  <si>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</si>
  <si>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</si>
  <si>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</si>
  <si>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</si>
  <si>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</si>
  <si>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</si>
  <si>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</si>
  <si>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</si>
  <si>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</si>
  <si>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</si>
  <si>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</si>
  <si>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</si>
  <si>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</si>
  <si>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</si>
  <si>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</si>
  <si>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</si>
  <si>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</si>
  <si>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</si>
  <si>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</si>
  <si>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</si>
  <si>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</si>
  <si>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</si>
  <si>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</si>
  <si>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</si>
  <si>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</si>
  <si>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</si>
  <si>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</si>
  <si>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</si>
  <si>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</si>
  <si>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</si>
  <si>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</si>
  <si>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</si>
  <si>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</si>
  <si>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</si>
  <si>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</si>
  <si>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</si>
  <si>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</si>
  <si>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</si>
  <si>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</si>
  <si>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</si>
  <si>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</si>
  <si>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</si>
  <si>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</si>
  <si>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</si>
  <si>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</si>
  <si>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</si>
  <si>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</si>
  <si>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</si>
  <si>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</si>
  <si>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</si>
  <si>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</si>
  <si>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</si>
  <si>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</si>
  <si>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</si>
  <si>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</si>
  <si>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</si>
  <si>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</si>
  <si>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</si>
  <si>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</si>
  <si>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</si>
  <si>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</si>
  <si>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</si>
  <si>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</si>
  <si>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</si>
  <si>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</si>
  <si>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</si>
  <si>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</si>
  <si>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</si>
  <si>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</si>
  <si>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</si>
  <si>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</si>
  <si>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</si>
  <si>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</si>
  <si>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</si>
  <si>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</si>
  <si>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</si>
  <si>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</si>
  <si>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</si>
  <si>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</si>
  <si>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</si>
  <si>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</si>
  <si>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</si>
  <si>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</si>
  <si>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</si>
  <si>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</si>
  <si>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</si>
  <si>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</si>
  <si>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</si>
  <si>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</si>
  <si>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</si>
  <si>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</si>
  <si>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</si>
  <si>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</si>
  <si>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</si>
  <si>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</si>
  <si>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</si>
  <si>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</si>
  <si>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</si>
  <si>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</si>
  <si>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</si>
  <si>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</si>
  <si>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</si>
  <si>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</si>
  <si>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</si>
  <si>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</si>
  <si>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</si>
  <si>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</si>
  <si>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</si>
  <si>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</si>
  <si>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</si>
  <si>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</si>
  <si>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</si>
  <si>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</si>
  <si>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</si>
  <si>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</si>
  <si>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</si>
  <si>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</si>
  <si>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</si>
  <si>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</si>
  <si>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</si>
  <si>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</si>
  <si>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</si>
  <si>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</si>
  <si>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</si>
  <si>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</si>
  <si>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</si>
  <si>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</si>
  <si>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</si>
  <si>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</si>
  <si>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</si>
  <si>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</si>
  <si>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</si>
  <si>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</si>
  <si>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</si>
  <si>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</si>
  <si>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</si>
  <si>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</si>
  <si>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</si>
  <si>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</si>
  <si>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</si>
  <si>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</si>
  <si>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</si>
  <si>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</si>
  <si>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</si>
  <si>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</si>
  <si>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</si>
  <si>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</si>
  <si>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</si>
  <si>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</si>
  <si>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</si>
  <si>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</si>
  <si>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</si>
  <si>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</si>
  <si>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</si>
  <si>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</si>
  <si>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</si>
  <si>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</si>
  <si>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</si>
  <si>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</si>
  <si>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</si>
  <si>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</si>
  <si>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</si>
  <si>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</si>
  <si>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</si>
  <si>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</si>
  <si>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</si>
  <si>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</si>
  <si>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</si>
  <si>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</si>
  <si>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</si>
  <si>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</si>
  <si>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</si>
  <si>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</si>
  <si>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</si>
  <si>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</si>
  <si>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</si>
  <si>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</si>
  <si>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</si>
  <si>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</si>
  <si>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</si>
  <si>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</si>
  <si>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</si>
  <si>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</si>
  <si>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</si>
  <si>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</si>
  <si>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</si>
  <si>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</si>
  <si>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</si>
  <si>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</si>
  <si>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</si>
  <si>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</si>
  <si>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</si>
  <si>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</si>
  <si>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</si>
  <si>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</si>
  <si>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</si>
  <si>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</si>
  <si>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</si>
  <si>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</si>
  <si>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</si>
  <si>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</si>
  <si>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</si>
  <si>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</si>
  <si>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</si>
  <si>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</si>
  <si>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</si>
  <si>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</si>
  <si>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</si>
  <si>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</si>
  <si>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</si>
  <si>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</si>
  <si>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</si>
  <si>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</si>
  <si>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</si>
  <si>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</si>
  <si>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</si>
  <si>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</si>
  <si>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</si>
  <si>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</si>
  <si>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</si>
  <si>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</si>
  <si>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</si>
  <si>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</si>
  <si>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</si>
  <si>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</si>
  <si>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</si>
  <si>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</si>
  <si>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</si>
  <si>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</si>
  <si>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</si>
  <si>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</si>
  <si>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</si>
  <si>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</si>
  <si>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</si>
  <si>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</si>
  <si>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</si>
  <si>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</si>
  <si>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</si>
  <si>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</si>
  <si>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</si>
  <si>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</si>
  <si>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</si>
  <si>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</si>
  <si>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</si>
  <si>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</si>
  <si>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</si>
  <si>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</si>
  <si>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</si>
  <si>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</si>
  <si>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</si>
  <si>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</si>
  <si>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</si>
  <si>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</si>
  <si>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</si>
  <si>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</si>
  <si>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</si>
  <si>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</si>
  <si>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</si>
  <si>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</si>
  <si>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</si>
  <si>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</si>
  <si>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</si>
  <si>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</si>
  <si>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</si>
  <si>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</si>
  <si>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</si>
  <si>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</si>
  <si>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</si>
  <si>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</si>
  <si>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</si>
  <si>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</si>
  <si>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</si>
  <si>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</si>
  <si>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</si>
  <si>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</si>
  <si>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</si>
  <si>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</si>
  <si>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</si>
  <si>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</si>
  <si>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</si>
  <si>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</si>
  <si>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</si>
  <si>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</si>
  <si>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</si>
  <si>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</si>
  <si>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</si>
  <si>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</si>
  <si>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</si>
  <si>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</si>
  <si>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</si>
  <si>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</si>
  <si>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</si>
  <si>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</si>
  <si>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</si>
  <si>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</si>
  <si>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</si>
  <si>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</si>
  <si>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</si>
  <si>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</si>
  <si>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</si>
  <si>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</si>
  <si>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</si>
  <si>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</si>
  <si>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</si>
  <si>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</si>
  <si>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</si>
  <si>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</si>
  <si>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</si>
  <si>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</si>
  <si>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</si>
  <si>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</si>
  <si>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</si>
  <si>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</si>
  <si>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</si>
  <si>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</si>
  <si>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</si>
  <si>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</si>
  <si>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</si>
  <si>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</si>
  <si>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</si>
  <si>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</si>
  <si>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</si>
  <si>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</si>
  <si>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</si>
  <si>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</si>
  <si>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</si>
  <si>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</si>
  <si>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</si>
  <si>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</si>
  <si>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</si>
  <si>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</si>
  <si>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</si>
  <si>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</si>
  <si>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</si>
  <si>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</si>
  <si>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</si>
  <si>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</si>
  <si>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</si>
  <si>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</si>
  <si>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</si>
  <si>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</si>
  <si>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</si>
  <si>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</si>
  <si>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</si>
  <si>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</si>
  <si>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</si>
  <si>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</si>
  <si>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</si>
  <si>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</si>
  <si>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</si>
  <si>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</si>
  <si>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</si>
  <si>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</si>
  <si>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</si>
  <si>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</si>
  <si>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</si>
  <si>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</si>
  <si>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</si>
  <si>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</si>
  <si>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</si>
  <si>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</si>
  <si>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</si>
  <si>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</si>
  <si>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</si>
  <si>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</si>
  <si>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</si>
  <si>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</si>
  <si>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</si>
  <si>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</si>
  <si>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</si>
  <si>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</si>
  <si>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</si>
  <si>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</si>
  <si>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</si>
  <si>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</si>
  <si>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</si>
  <si>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</si>
  <si>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</si>
  <si>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</si>
  <si>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</si>
  <si>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</si>
  <si>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</si>
  <si>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</si>
  <si>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</si>
  <si>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</si>
  <si>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</si>
  <si>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</si>
  <si>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</si>
  <si>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</si>
  <si>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</si>
  <si>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</si>
  <si>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</si>
  <si>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</si>
  <si>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</si>
  <si>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</si>
  <si>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</si>
  <si>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</si>
  <si>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</si>
  <si>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</si>
  <si>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</si>
  <si>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</si>
  <si>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</si>
  <si>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</si>
  <si>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</si>
  <si>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</si>
  <si>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</si>
  <si>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</si>
  <si>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</si>
  <si>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</si>
  <si>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</si>
  <si>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</si>
  <si>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</si>
  <si>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</si>
  <si>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</si>
  <si>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</si>
  <si>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</si>
  <si>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</si>
  <si>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</si>
  <si>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</si>
  <si>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</si>
  <si>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</si>
  <si>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</si>
  <si>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</si>
  <si>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</si>
  <si>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</si>
  <si>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</si>
  <si>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</si>
  <si>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</si>
  <si>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</si>
  <si>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</si>
  <si>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</si>
  <si>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</si>
  <si>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</si>
  <si>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</si>
  <si>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</si>
  <si>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</si>
  <si>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</si>
  <si>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</si>
  <si>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</si>
  <si>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</si>
  <si>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</si>
  <si>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</si>
  <si>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</si>
  <si>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</si>
  <si>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</si>
  <si>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</si>
  <si>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</si>
  <si>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</si>
  <si>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</si>
  <si>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</si>
  <si>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</si>
  <si>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</si>
  <si>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</si>
  <si>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</si>
  <si>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</si>
  <si>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</si>
  <si>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</si>
  <si>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</si>
  <si>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</si>
  <si>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</si>
  <si>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</si>
  <si>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</si>
  <si>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</si>
  <si>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</si>
  <si>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</si>
  <si>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</si>
  <si>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</si>
  <si>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</si>
  <si>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</si>
  <si>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</si>
  <si>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</si>
  <si>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</si>
  <si>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</si>
  <si>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</si>
  <si>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</si>
  <si>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</si>
  <si>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</si>
  <si>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</si>
  <si>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</si>
  <si>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</si>
  <si>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</si>
  <si>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</si>
  <si>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</si>
  <si>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</si>
  <si>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</si>
  <si>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</si>
  <si>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</si>
  <si>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</si>
  <si>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</si>
  <si>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</si>
  <si>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</si>
  <si>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</si>
  <si>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</si>
  <si>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</si>
  <si>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</si>
  <si>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</si>
  <si>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</si>
  <si>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</si>
  <si>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</si>
  <si>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</si>
  <si>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</si>
  <si>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</si>
  <si>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</si>
  <si>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</si>
  <si>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</si>
  <si>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</si>
  <si>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</si>
  <si>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</si>
  <si>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</si>
  <si>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</si>
  <si>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</si>
  <si>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</si>
  <si>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</si>
  <si>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</si>
  <si>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</si>
  <si>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</si>
  <si>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</si>
  <si>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</si>
  <si>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</si>
  <si>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</si>
  <si>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</si>
  <si>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</si>
  <si>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</si>
  <si>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</si>
  <si>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</si>
  <si>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</si>
  <si>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</si>
  <si>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</si>
  <si>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</si>
  <si>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</si>
  <si>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</si>
  <si>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</si>
  <si>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</si>
  <si>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</si>
  <si>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</si>
  <si>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</si>
  <si>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</si>
  <si>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</si>
  <si>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</si>
  <si>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</si>
  <si>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</si>
  <si>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</si>
  <si>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</si>
  <si>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</si>
  <si>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</si>
  <si>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</si>
  <si>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</si>
  <si>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</si>
  <si>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</si>
  <si>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</si>
  <si>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</si>
  <si>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</si>
  <si>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</si>
  <si>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</si>
  <si>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</si>
  <si>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</si>
  <si>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</si>
  <si>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</si>
  <si>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</si>
  <si>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</si>
  <si>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</si>
  <si>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</si>
  <si>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</si>
  <si>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</si>
  <si>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</si>
  <si>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</si>
  <si>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</si>
  <si>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</si>
  <si>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</si>
  <si>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</si>
  <si>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</si>
  <si>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</si>
  <si>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</si>
  <si>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</si>
  <si>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</si>
  <si>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</si>
  <si>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</si>
  <si>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</si>
  <si>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</si>
  <si>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</si>
  <si>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</si>
  <si>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</si>
  <si>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</si>
  <si>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</si>
  <si>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</si>
  <si>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</si>
  <si>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</si>
  <si>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</si>
  <si>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</si>
  <si>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</si>
  <si>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</si>
  <si>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</si>
  <si>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</si>
  <si>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</si>
  <si>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</si>
  <si>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</si>
  <si>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</si>
  <si>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</si>
  <si>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</si>
  <si>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</si>
  <si>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</si>
  <si>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</si>
  <si>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</si>
  <si>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</si>
  <si>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</si>
  <si>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</si>
  <si>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</si>
  <si>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</si>
  <si>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</si>
  <si>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</si>
  <si>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</si>
  <si>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</si>
  <si>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</si>
  <si>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</si>
  <si>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</si>
  <si>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</si>
  <si>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</si>
  <si>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</si>
  <si>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</si>
  <si>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</si>
  <si>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</si>
  <si>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</si>
  <si>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</si>
  <si>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</si>
  <si>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</si>
  <si>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</si>
  <si>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</si>
  <si>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</si>
  <si>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</si>
  <si>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</si>
  <si>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</si>
  <si>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</si>
  <si>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</si>
  <si>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</si>
  <si>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</si>
  <si>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</si>
  <si>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</si>
  <si>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</si>
  <si>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</si>
  <si>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</si>
  <si>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</si>
  <si>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</si>
  <si>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</si>
  <si>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</si>
  <si>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</si>
  <si>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</si>
  <si>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</si>
  <si>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</si>
  <si>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</si>
  <si>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</si>
  <si>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</si>
  <si>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</si>
  <si>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</si>
  <si>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</si>
  <si>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</si>
  <si>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</si>
  <si>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</si>
  <si>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</si>
  <si>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</si>
  <si>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</si>
  <si>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</si>
  <si>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</si>
  <si>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</si>
  <si>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</si>
  <si>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</si>
  <si>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</si>
  <si>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</si>
  <si>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</si>
  <si>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</si>
  <si>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</si>
  <si>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</si>
  <si>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</si>
  <si>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</si>
  <si>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</si>
  <si>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</si>
  <si>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</si>
  <si>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</si>
  <si>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</si>
  <si>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</si>
  <si>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</si>
  <si>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</si>
  <si>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</si>
  <si>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</si>
  <si>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</si>
  <si>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</si>
  <si>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</si>
  <si>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</si>
  <si>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</si>
  <si>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</si>
  <si>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</si>
  <si>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</si>
  <si>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</si>
  <si>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</si>
  <si>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</si>
  <si>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</si>
  <si>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</si>
  <si>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</si>
  <si>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</si>
  <si>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</si>
  <si>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</si>
  <si>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</si>
  <si>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</si>
  <si>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</si>
  <si>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</si>
  <si>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</si>
  <si>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</si>
  <si>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</si>
  <si>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</si>
  <si>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</si>
  <si>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</si>
  <si>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</si>
  <si>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</si>
  <si>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</si>
  <si>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</si>
  <si>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</si>
  <si>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</si>
  <si>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</si>
  <si>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</si>
  <si>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</si>
  <si>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</si>
  <si>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</si>
  <si>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</si>
  <si>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</si>
  <si>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</si>
  <si>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</si>
  <si>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</si>
  <si>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</si>
  <si>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</si>
  <si>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</si>
  <si>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</si>
  <si>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</si>
  <si>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</si>
  <si>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</si>
  <si>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</si>
  <si>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</si>
  <si>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</si>
  <si>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</si>
  <si>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</si>
  <si>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</si>
  <si>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</si>
  <si>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</si>
  <si>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</si>
  <si>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</si>
  <si>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</si>
  <si>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</si>
  <si>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</si>
  <si>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</si>
  <si>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</si>
  <si>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</si>
  <si>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</si>
  <si>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</si>
  <si>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</si>
  <si>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</si>
  <si>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</si>
  <si>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</si>
  <si>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</si>
  <si>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</si>
  <si>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</si>
  <si>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</si>
  <si>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</si>
  <si>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</si>
  <si>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</si>
  <si>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</si>
  <si>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</si>
  <si>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</si>
  <si>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</si>
  <si>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</si>
  <si>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</si>
  <si>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</si>
  <si>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</si>
  <si>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</si>
  <si>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</si>
  <si>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</si>
  <si>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</si>
  <si>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</si>
  <si>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</si>
  <si>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</si>
  <si>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</si>
  <si>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</si>
  <si>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</si>
  <si>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</si>
  <si>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</si>
  <si>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</si>
  <si>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</si>
  <si>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</si>
  <si>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</si>
  <si>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</si>
  <si>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</si>
  <si>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</si>
  <si>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</si>
  <si>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</si>
  <si>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</si>
  <si>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</si>
  <si>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</si>
  <si>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</si>
  <si>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</si>
  <si>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</si>
  <si>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</si>
  <si>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</si>
  <si>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</si>
  <si>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</si>
  <si>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</si>
  <si>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</si>
  <si>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</si>
  <si>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</si>
  <si>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</si>
  <si>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</si>
  <si>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</si>
  <si>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</si>
  <si>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</si>
  <si>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</si>
  <si>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</si>
  <si>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</si>
  <si>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</si>
  <si>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</si>
  <si>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</si>
  <si>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</si>
  <si>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</si>
  <si>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</si>
  <si>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</si>
  <si>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</si>
  <si>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</si>
  <si>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</si>
  <si>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</si>
  <si>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</si>
  <si>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</si>
  <si>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</si>
  <si>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</si>
  <si>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</si>
  <si>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</si>
  <si>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</si>
  <si>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</si>
  <si>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</si>
  <si>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</si>
  <si>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</si>
  <si>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</si>
  <si>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</si>
  <si>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</si>
  <si>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</si>
  <si>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</si>
  <si>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</si>
  <si>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</si>
  <si>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</si>
  <si>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</si>
  <si>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</si>
  <si>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</si>
  <si>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</si>
  <si>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</si>
  <si>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</si>
  <si>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</si>
  <si>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</si>
  <si>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</si>
  <si>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</si>
  <si>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</si>
  <si>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</si>
  <si>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</si>
  <si>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</si>
  <si>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</si>
  <si>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</si>
  <si>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</si>
  <si>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</si>
  <si>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</si>
  <si>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</si>
  <si>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</si>
  <si>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</si>
  <si>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</si>
  <si>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</si>
  <si>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</si>
  <si>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</si>
  <si>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</si>
  <si>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</si>
  <si>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</si>
  <si>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</si>
  <si>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</si>
  <si>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</si>
  <si>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</si>
  <si>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</si>
  <si>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</si>
  <si>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</si>
  <si>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</si>
  <si>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</si>
  <si>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</si>
  <si>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</si>
  <si>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</si>
  <si>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</si>
  <si>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</si>
  <si>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</si>
  <si>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</si>
  <si>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</si>
  <si>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</si>
  <si>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</si>
  <si>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</si>
  <si>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</si>
  <si>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</si>
  <si>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</si>
  <si>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</si>
  <si>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</si>
  <si>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</si>
  <si>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</si>
  <si>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</si>
  <si>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</si>
  <si>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</si>
  <si>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</si>
  <si>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</si>
  <si>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</si>
  <si>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</si>
  <si>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</si>
  <si>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</si>
  <si>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</si>
  <si>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</si>
  <si>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</si>
  <si>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</si>
  <si>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</si>
  <si>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</si>
  <si>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</si>
  <si>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</si>
  <si>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</si>
  <si>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</si>
  <si>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</si>
  <si>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</si>
  <si>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</si>
  <si>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</si>
  <si>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</si>
  <si>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</si>
  <si>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</si>
  <si>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</si>
  <si>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</si>
  <si>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</si>
  <si>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</si>
  <si>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</si>
  <si>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</si>
  <si>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</si>
  <si>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</si>
  <si>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</si>
  <si>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</si>
  <si>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</si>
  <si>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</si>
  <si>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</si>
  <si>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</si>
  <si>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</si>
  <si>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</si>
  <si>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</si>
  <si>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</si>
  <si>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</si>
  <si>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</si>
  <si>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</si>
  <si>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</si>
  <si>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</si>
  <si>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</si>
  <si>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</si>
  <si>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</si>
  <si>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</si>
  <si>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</si>
  <si>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</si>
  <si>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</si>
  <si>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</si>
  <si>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</si>
  <si>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</si>
  <si>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</si>
  <si>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</si>
  <si>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</si>
  <si>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</si>
  <si>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</si>
  <si>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</si>
  <si>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</si>
  <si>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</si>
  <si>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</si>
  <si>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</si>
  <si>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</si>
  <si>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</si>
  <si>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</si>
  <si>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</si>
  <si>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</si>
  <si>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</si>
  <si>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</si>
  <si>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</si>
  <si>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</si>
  <si>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</si>
  <si>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</si>
  <si>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</si>
  <si>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</si>
  <si>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</si>
  <si>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</si>
  <si>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</si>
  <si>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</si>
  <si>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</si>
  <si>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</si>
  <si>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</si>
  <si>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</si>
  <si>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</si>
  <si>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</si>
  <si>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</si>
  <si>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</si>
  <si>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</si>
  <si>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</si>
  <si>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</si>
  <si>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</si>
  <si>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</si>
  <si>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</si>
  <si>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</si>
  <si>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</si>
  <si>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</si>
  <si>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</si>
  <si>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</si>
  <si>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</si>
  <si>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</si>
  <si>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</si>
  <si>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</si>
  <si>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</si>
  <si>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</si>
  <si>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</si>
  <si>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</si>
  <si>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</si>
  <si>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</si>
  <si>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</si>
  <si>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</si>
  <si>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</si>
  <si>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</si>
  <si>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</si>
  <si>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</si>
  <si>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</si>
  <si>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</si>
  <si>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</si>
  <si>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</si>
  <si>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</si>
  <si>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</si>
  <si>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</si>
  <si>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</si>
  <si>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</si>
  <si>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</si>
  <si>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</si>
  <si>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</si>
  <si>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</si>
  <si>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</si>
  <si>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</si>
  <si>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</si>
  <si>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</si>
  <si>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</si>
  <si>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</si>
  <si>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</si>
  <si>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</si>
  <si>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</si>
  <si>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</si>
  <si>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</si>
  <si>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</si>
  <si>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</si>
  <si>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</si>
  <si>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</si>
  <si>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</si>
  <si>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</si>
  <si>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</si>
  <si>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</si>
  <si>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</si>
  <si>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</si>
  <si>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</si>
  <si>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</si>
  <si>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</si>
  <si>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</si>
  <si>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</si>
  <si>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</si>
  <si>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</si>
  <si>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</si>
  <si>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</si>
  <si>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</si>
  <si>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</si>
  <si>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</si>
  <si>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</si>
  <si>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</si>
  <si>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</si>
  <si>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</si>
  <si>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</si>
  <si>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</si>
  <si>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</si>
  <si>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</si>
  <si>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</si>
  <si>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</si>
  <si>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</si>
  <si>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</si>
  <si>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</si>
  <si>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</si>
  <si>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</si>
  <si>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</si>
  <si>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</si>
  <si>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</si>
  <si>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</si>
  <si>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</si>
  <si>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</si>
  <si>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</si>
  <si>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</si>
  <si>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</si>
  <si>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</si>
  <si>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</si>
  <si>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</si>
  <si>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</si>
  <si>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</si>
  <si>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</si>
  <si>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</si>
  <si>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</si>
  <si>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</si>
  <si>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</si>
  <si>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</si>
  <si>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</si>
  <si>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</si>
  <si>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</si>
  <si>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</si>
  <si>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</si>
  <si>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</si>
  <si>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</si>
  <si>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</si>
  <si>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</si>
  <si>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</si>
  <si>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</si>
  <si>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</si>
  <si>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</si>
  <si>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</si>
  <si>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</si>
  <si>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</si>
  <si>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</si>
  <si>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</si>
  <si>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</si>
  <si>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</si>
  <si>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</si>
  <si>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</si>
  <si>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</si>
  <si>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</si>
  <si>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</si>
  <si>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</si>
  <si>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</si>
  <si>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</si>
  <si>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</si>
  <si>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</si>
  <si>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</si>
  <si>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</si>
  <si>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</si>
  <si>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</si>
  <si>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</si>
  <si>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</si>
  <si>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</si>
  <si>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</si>
  <si>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</si>
  <si>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</si>
  <si>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</si>
  <si>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</si>
  <si>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</si>
  <si>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</si>
  <si>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</si>
  <si>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</si>
  <si>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</si>
  <si>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</si>
  <si>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</si>
  <si>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</si>
  <si>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</si>
  <si>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</si>
  <si>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</si>
  <si>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</si>
  <si>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</si>
  <si>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</si>
  <si>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</si>
  <si>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</si>
  <si>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</si>
  <si>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</si>
  <si>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</si>
  <si>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</si>
  <si>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</si>
  <si>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</si>
  <si>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</si>
  <si>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</si>
  <si>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</si>
  <si>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</si>
  <si>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</si>
  <si>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</si>
  <si>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</si>
  <si>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</si>
  <si>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</si>
  <si>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</si>
  <si>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</si>
  <si>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</si>
  <si>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</si>
  <si>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</si>
  <si>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</si>
  <si>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</si>
  <si>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</si>
  <si>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</si>
  <si>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</si>
  <si>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</si>
  <si>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</si>
  <si>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</si>
  <si>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</si>
  <si>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</si>
  <si>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</si>
  <si>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</si>
  <si>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</si>
  <si>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</si>
  <si>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</si>
  <si>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</si>
  <si>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</si>
  <si>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</si>
  <si>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</si>
  <si>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</si>
  <si>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</si>
  <si>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</si>
  <si>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</si>
  <si>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</si>
  <si>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</si>
  <si>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</si>
  <si>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</si>
  <si>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</si>
  <si>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</si>
  <si>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</si>
  <si>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</si>
  <si>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</si>
  <si>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</si>
  <si>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</si>
  <si>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</si>
  <si>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</si>
  <si>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</si>
  <si>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</si>
  <si>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</si>
  <si>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</si>
  <si>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</si>
  <si>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</si>
  <si>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</si>
  <si>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</si>
  <si>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</si>
  <si>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</si>
  <si>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</si>
  <si>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</si>
  <si>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</si>
  <si>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</si>
  <si>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</si>
  <si>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</si>
  <si>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</si>
  <si>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</si>
  <si>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</si>
  <si>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</si>
  <si>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</si>
  <si>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</si>
  <si>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</si>
  <si>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</si>
  <si>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</si>
  <si>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</si>
  <si>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</si>
  <si>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</si>
  <si>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</si>
  <si>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</si>
  <si>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</si>
  <si>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</si>
  <si>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</si>
  <si>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</si>
  <si>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</si>
  <si>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</si>
  <si>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</si>
  <si>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</si>
  <si>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</si>
  <si>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</si>
  <si>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</si>
  <si>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</si>
  <si>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</si>
  <si>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</si>
  <si>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</si>
  <si>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</si>
  <si>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</si>
  <si>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</si>
  <si>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</si>
  <si>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</si>
  <si>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</si>
  <si>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</si>
  <si>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</si>
  <si>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</si>
  <si>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</si>
  <si>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</si>
  <si>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</si>
  <si>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</si>
  <si>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</si>
  <si>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</si>
  <si>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</si>
  <si>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</si>
  <si>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</si>
  <si>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</si>
  <si>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</si>
  <si>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</si>
  <si>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</si>
  <si>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</si>
  <si>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</si>
  <si>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</si>
  <si>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</si>
  <si>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</si>
  <si>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</si>
  <si>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</si>
  <si>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</si>
  <si>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</si>
  <si>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</si>
  <si>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</si>
  <si>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</si>
  <si>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</si>
  <si>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</si>
  <si>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</si>
  <si>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</si>
  <si>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</si>
  <si>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</si>
  <si>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</si>
  <si>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</si>
  <si>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</si>
  <si>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</si>
  <si>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</si>
  <si>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</si>
  <si>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</si>
  <si>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</si>
  <si>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</si>
  <si>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</si>
  <si>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</si>
  <si>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</si>
  <si>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</si>
  <si>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</si>
  <si>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</si>
  <si>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</si>
  <si>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</si>
  <si>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</si>
  <si>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</si>
  <si>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</si>
  <si>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</si>
  <si>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</si>
  <si>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</si>
  <si>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</si>
  <si>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</si>
  <si>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</si>
  <si>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</si>
  <si>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</si>
  <si>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</si>
  <si>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</si>
  <si>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</si>
  <si>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</si>
  <si>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</si>
  <si>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</si>
  <si>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</si>
  <si>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</si>
  <si>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</si>
  <si>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</si>
  <si>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</si>
  <si>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</si>
  <si>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</si>
  <si>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</si>
  <si>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</si>
  <si>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</si>
  <si>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</si>
  <si>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</si>
  <si>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</si>
  <si>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</si>
  <si>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</si>
  <si>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</si>
  <si>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</si>
  <si>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</si>
  <si>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</si>
  <si>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</si>
  <si>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</si>
  <si>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</si>
  <si>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</si>
  <si>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</si>
  <si>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</si>
  <si>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</si>
  <si>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</si>
  <si>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</si>
  <si>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</si>
  <si>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</si>
  <si>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</si>
  <si>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</si>
  <si>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</si>
  <si>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</si>
  <si>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</si>
  <si>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</si>
  <si>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</si>
  <si>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</si>
  <si>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</si>
  <si>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</si>
  <si>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</si>
  <si>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</si>
  <si>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</si>
  <si>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</si>
  <si>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</si>
  <si>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</si>
  <si>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</si>
  <si>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</si>
  <si>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</si>
  <si>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</si>
  <si>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</si>
  <si>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</si>
  <si>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</si>
  <si>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</si>
  <si>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</si>
  <si>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</si>
  <si>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</si>
  <si>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</si>
  <si>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</si>
  <si>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</si>
  <si>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</si>
  <si>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</si>
  <si>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</si>
  <si>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</si>
  <si>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</si>
  <si>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</si>
  <si>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</si>
  <si>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</si>
  <si>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</si>
  <si>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</si>
  <si>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</si>
  <si>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</si>
  <si>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</si>
  <si>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</si>
  <si>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</si>
  <si>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</si>
  <si>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</si>
  <si>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</si>
  <si>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</si>
  <si>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</si>
  <si>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</si>
  <si>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</si>
  <si>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</si>
  <si>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</si>
  <si>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</si>
  <si>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</si>
  <si>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</si>
  <si>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</si>
  <si>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</si>
  <si>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</si>
  <si>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</si>
  <si>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</si>
  <si>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</si>
  <si>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</si>
  <si>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</si>
  <si>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</si>
  <si>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</si>
  <si>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</si>
  <si>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</si>
  <si>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</si>
  <si>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</si>
  <si>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</si>
  <si>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</si>
  <si>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</si>
  <si>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</si>
  <si>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</si>
  <si>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</si>
  <si>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</si>
  <si>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</si>
  <si>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</si>
  <si>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</si>
  <si>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</si>
  <si>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</si>
  <si>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</si>
  <si>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</si>
  <si>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</si>
  <si>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</si>
  <si>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</si>
  <si>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</si>
  <si>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</si>
  <si>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</si>
  <si>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</si>
  <si>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</si>
  <si>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</si>
  <si>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</si>
  <si>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</si>
  <si>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</si>
  <si>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</si>
  <si>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</si>
  <si>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</si>
  <si>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</si>
  <si>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</si>
  <si>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</si>
  <si>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</si>
  <si>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</si>
  <si>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</si>
  <si>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</si>
  <si>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</si>
  <si>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</si>
  <si>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</si>
  <si>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</si>
  <si>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</si>
  <si>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</si>
  <si>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</si>
  <si>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</si>
  <si>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</si>
  <si>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</si>
  <si>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</si>
  <si>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</si>
  <si>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</si>
  <si>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</si>
  <si>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</si>
  <si>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</si>
  <si>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</si>
  <si>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</si>
  <si>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</si>
  <si>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</si>
  <si>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</si>
  <si>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</si>
  <si>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</si>
  <si>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</si>
  <si>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</si>
  <si>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</si>
  <si>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</si>
  <si>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</si>
  <si>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</si>
  <si>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</si>
  <si>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</si>
  <si>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</si>
  <si>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</si>
  <si>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</si>
  <si>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</si>
  <si>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</si>
  <si>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</si>
  <si>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</si>
  <si>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</si>
  <si>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</si>
  <si>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</si>
  <si>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</si>
  <si>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</si>
  <si>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</si>
  <si>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</si>
  <si>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</si>
  <si>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</si>
  <si>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</si>
  <si>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</si>
  <si>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</si>
  <si>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</si>
  <si>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</si>
  <si>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</si>
  <si>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</si>
  <si>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</si>
  <si>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</si>
  <si>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</si>
  <si>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</si>
  <si>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</si>
  <si>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</si>
  <si>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</si>
  <si>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</si>
  <si>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</si>
  <si>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</si>
  <si>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</si>
  <si>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</si>
  <si>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</si>
  <si>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</si>
  <si>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</si>
  <si>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</si>
  <si>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</si>
  <si>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</si>
  <si>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</si>
  <si>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</si>
  <si>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</si>
  <si>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</si>
  <si>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</si>
  <si>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</si>
  <si>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</si>
  <si>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</si>
  <si>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</si>
  <si>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</si>
  <si>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</si>
  <si>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</si>
  <si>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</si>
  <si>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</si>
  <si>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</si>
  <si>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</si>
  <si>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</si>
  <si>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</si>
  <si>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</si>
  <si>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</si>
  <si>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</si>
  <si>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</si>
  <si>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</si>
  <si>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</si>
  <si>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</si>
  <si>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</si>
  <si>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</si>
  <si>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</si>
  <si>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</si>
  <si>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</si>
  <si>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</si>
  <si>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</si>
  <si>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</si>
  <si>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</si>
  <si>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</si>
  <si>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</si>
  <si>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</si>
  <si>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</si>
  <si>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</si>
  <si>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</si>
  <si>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</si>
  <si>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</si>
  <si>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</si>
  <si>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</si>
  <si>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</si>
  <si>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</si>
  <si>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</si>
  <si>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</si>
  <si>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</si>
  <si>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</si>
  <si>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</si>
  <si>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</si>
  <si>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</si>
  <si>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</si>
  <si>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</si>
  <si>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</si>
  <si>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</si>
  <si>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</si>
  <si>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</si>
  <si>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</si>
  <si>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</si>
  <si>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</si>
  <si>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</si>
  <si>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</si>
  <si>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</si>
  <si>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</si>
  <si>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</si>
  <si>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</si>
  <si>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</si>
  <si>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</si>
  <si>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</si>
  <si>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</si>
  <si>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</si>
  <si>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</si>
  <si>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</si>
  <si>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</si>
  <si>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</si>
  <si>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</si>
  <si>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</si>
  <si>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</si>
  <si>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</si>
  <si>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</si>
  <si>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</si>
  <si>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</si>
  <si>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</si>
  <si>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</si>
  <si>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</si>
  <si>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</si>
  <si>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</si>
  <si>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</si>
  <si>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</si>
  <si>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</si>
  <si>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</si>
  <si>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</si>
  <si>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</si>
  <si>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</si>
  <si>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</si>
  <si>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</si>
  <si>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</si>
  <si>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</si>
  <si>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</si>
  <si>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</si>
  <si>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</si>
  <si>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</si>
  <si>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</si>
  <si>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</si>
  <si>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</si>
  <si>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</si>
  <si>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</si>
  <si>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</si>
  <si>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</si>
  <si>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</si>
  <si>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</si>
  <si>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</si>
  <si>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</si>
  <si>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</si>
  <si>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</si>
  <si>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</si>
  <si>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</si>
  <si>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</si>
  <si>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</si>
  <si>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</si>
  <si>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</si>
  <si>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</si>
  <si>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</si>
  <si>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</si>
  <si>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</si>
  <si>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</si>
  <si>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</si>
  <si>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</si>
  <si>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</si>
  <si>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</si>
  <si>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</si>
  <si>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</si>
  <si>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</si>
  <si>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</si>
  <si>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</si>
  <si>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</si>
  <si>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</si>
  <si>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</si>
  <si>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</si>
  <si>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</si>
  <si>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</si>
  <si>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</si>
  <si>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</si>
  <si>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</si>
  <si>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</si>
  <si>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</si>
  <si>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</si>
  <si>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</si>
  <si>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</si>
  <si>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</si>
  <si>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</si>
  <si>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</si>
  <si>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</si>
  <si>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</si>
  <si>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</si>
  <si>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</si>
  <si>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</si>
  <si>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</si>
  <si>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</si>
  <si>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</si>
  <si>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</si>
  <si>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</si>
  <si>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</si>
  <si>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</si>
  <si>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</si>
  <si>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</si>
  <si>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</si>
  <si>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</si>
  <si>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</si>
  <si>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</si>
  <si>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</si>
  <si>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</si>
  <si>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</si>
  <si>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</si>
  <si>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</si>
  <si>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</si>
  <si>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</si>
  <si>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</si>
  <si>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</si>
  <si>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</si>
  <si>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</si>
  <si>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</si>
  <si>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</si>
  <si>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</si>
  <si>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</si>
  <si>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</si>
  <si>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</si>
  <si>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</si>
  <si>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</si>
  <si>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</si>
  <si>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</si>
  <si>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</si>
  <si>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</si>
  <si>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</si>
  <si>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</si>
  <si>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</si>
  <si>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</si>
  <si>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</si>
  <si>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</si>
  <si>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</si>
  <si>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</si>
  <si>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</si>
  <si>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</si>
  <si>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</si>
  <si>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</si>
  <si>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</si>
  <si>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</si>
  <si>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</si>
  <si>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</si>
  <si>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</si>
  <si>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</si>
  <si>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</si>
  <si>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</si>
  <si>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</si>
  <si>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</si>
  <si>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</si>
  <si>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</si>
  <si>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</si>
  <si>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</si>
  <si>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</si>
  <si>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</si>
  <si>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</si>
  <si>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</si>
  <si>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</si>
  <si>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</si>
  <si>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</si>
  <si>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</si>
  <si>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</si>
  <si>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</si>
  <si>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</si>
  <si>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</si>
  <si>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</si>
  <si>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</si>
  <si>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</si>
  <si>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</si>
  <si>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</si>
  <si>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</si>
  <si>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</si>
  <si>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</si>
  <si>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</si>
  <si>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</si>
  <si>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</si>
  <si>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</si>
  <si>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</si>
  <si>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</si>
  <si>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</si>
  <si>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</si>
  <si>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</si>
  <si>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</si>
  <si>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</si>
  <si>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</si>
  <si>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</si>
  <si>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</si>
  <si>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</si>
  <si>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</si>
  <si>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</si>
  <si>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</si>
  <si>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</si>
  <si>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</si>
  <si>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</si>
  <si>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</si>
  <si>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</si>
  <si>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</si>
  <si>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</si>
  <si>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</si>
  <si>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</si>
  <si>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</si>
  <si>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</si>
  <si>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</si>
  <si>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</si>
  <si>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</si>
  <si>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</si>
  <si>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</si>
  <si>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</si>
  <si>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</si>
  <si>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</si>
  <si>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</si>
  <si>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</si>
  <si>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</si>
  <si>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</si>
  <si>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</si>
  <si>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</si>
  <si>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</si>
  <si>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</si>
  <si>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</si>
  <si>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</si>
  <si>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</si>
  <si>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</si>
  <si>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</si>
  <si>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</si>
  <si>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</si>
  <si>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</si>
  <si>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</si>
  <si>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</si>
  <si>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</si>
  <si>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</si>
  <si>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</si>
  <si>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</si>
  <si>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</si>
  <si>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</si>
  <si>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</si>
  <si>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</si>
  <si>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</si>
  <si>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</si>
  <si>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</si>
  <si>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</si>
  <si>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</si>
  <si>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</si>
  <si>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</si>
  <si>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</si>
  <si>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</si>
  <si>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</si>
  <si>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</si>
  <si>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</si>
  <si>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</si>
  <si>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</si>
  <si>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</si>
  <si>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</si>
  <si>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</si>
  <si>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</si>
  <si>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</si>
  <si>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</si>
  <si>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</si>
  <si>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</si>
  <si>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</si>
  <si>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</si>
  <si>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</si>
  <si>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</si>
  <si>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</si>
  <si>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</si>
  <si>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</si>
  <si>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</si>
  <si>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</si>
  <si>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</si>
  <si>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</si>
  <si>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</si>
  <si>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</si>
  <si>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</si>
  <si>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</si>
  <si>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</si>
  <si>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</si>
  <si>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</si>
  <si>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</si>
  <si>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</si>
  <si>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</si>
  <si>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</si>
  <si>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</si>
  <si>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</si>
  <si>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</si>
  <si>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</si>
  <si>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</si>
  <si>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</si>
  <si>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</si>
  <si>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</si>
  <si>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</si>
  <si>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</si>
  <si>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</si>
  <si>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</si>
  <si>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</si>
  <si>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</si>
  <si>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</si>
  <si>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</si>
  <si>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</si>
  <si>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</si>
  <si>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</si>
  <si>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</si>
  <si>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</si>
  <si>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</si>
  <si>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</si>
  <si>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</si>
  <si>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</si>
  <si>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</si>
  <si>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</si>
  <si>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</si>
  <si>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</si>
  <si>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</si>
  <si>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</si>
  <si>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</si>
  <si>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</si>
  <si>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</si>
  <si>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</si>
  <si>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</si>
  <si>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</si>
  <si>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</si>
  <si>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</si>
  <si>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</si>
  <si>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</si>
  <si>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</si>
  <si>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</si>
  <si>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</si>
  <si>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</si>
  <si>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</si>
  <si>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</si>
  <si>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</si>
  <si>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</si>
  <si>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</si>
  <si>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</si>
  <si>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</si>
  <si>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</si>
  <si>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</si>
  <si>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</si>
  <si>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</si>
  <si>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</si>
  <si>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</si>
  <si>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</si>
  <si>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</si>
  <si>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</si>
  <si>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</si>
  <si>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</si>
  <si>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</si>
  <si>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</si>
  <si>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</si>
  <si>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</si>
  <si>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</si>
  <si>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</si>
  <si>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</si>
  <si>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</si>
  <si>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</si>
  <si>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</si>
  <si>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</si>
  <si>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</si>
  <si>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</si>
  <si>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</si>
  <si>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</si>
  <si>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</si>
  <si>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</si>
  <si>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</si>
  <si>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</si>
  <si>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</si>
  <si>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</si>
  <si>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</si>
  <si>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</si>
  <si>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</si>
  <si>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</si>
  <si>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</si>
  <si>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</si>
  <si>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</si>
  <si>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</si>
  <si>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</si>
  <si>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</si>
  <si>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</si>
  <si>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</si>
  <si>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</si>
  <si>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</si>
  <si>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</si>
  <si>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</si>
  <si>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</si>
  <si>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</si>
  <si>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</si>
  <si>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</si>
  <si>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</si>
  <si>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</si>
  <si>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</si>
  <si>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</si>
  <si>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</si>
  <si>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</si>
  <si>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</si>
  <si>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</si>
  <si>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</si>
  <si>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</si>
  <si>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</si>
  <si>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</si>
  <si>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</si>
  <si>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</si>
  <si>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</si>
  <si>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</si>
  <si>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</si>
  <si>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</si>
  <si>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</si>
  <si>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</si>
  <si>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</si>
  <si>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</si>
  <si>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</si>
  <si>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</si>
  <si>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</si>
  <si>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</si>
  <si>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</si>
  <si>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</si>
  <si>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</si>
  <si>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</si>
  <si>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</si>
  <si>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</si>
  <si>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</si>
  <si>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</si>
  <si>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</si>
  <si>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</si>
  <si>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</si>
  <si>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</si>
  <si>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</si>
  <si>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</si>
  <si>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</si>
  <si>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</si>
  <si>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</si>
  <si>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</si>
  <si>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</si>
  <si>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</si>
  <si>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</si>
  <si>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</si>
  <si>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</si>
  <si>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</si>
  <si>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</si>
  <si>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</si>
  <si>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</si>
  <si>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</si>
  <si>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</si>
  <si>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</si>
  <si>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</si>
  <si>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</si>
  <si>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</si>
  <si>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</si>
  <si>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</si>
  <si>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</si>
  <si>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</si>
  <si>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</si>
  <si>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</si>
  <si>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</si>
  <si>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</si>
  <si>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</si>
  <si>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</si>
  <si>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</si>
  <si>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</si>
  <si>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</si>
  <si>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</si>
  <si>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</si>
  <si>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</si>
  <si>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</si>
  <si>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</si>
  <si>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</si>
  <si>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</si>
  <si>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</si>
  <si>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</si>
  <si>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</si>
  <si>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</si>
  <si>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</si>
  <si>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</si>
  <si>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</si>
  <si>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</si>
  <si>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</si>
  <si>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</si>
  <si>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</si>
  <si>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</si>
  <si>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</si>
  <si>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</si>
  <si>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</si>
  <si>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</si>
  <si>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</si>
  <si>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</si>
  <si>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</si>
  <si>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</si>
  <si>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</si>
  <si>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</si>
  <si>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</si>
  <si>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</si>
  <si>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</si>
  <si>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</si>
  <si>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</si>
  <si>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</si>
  <si>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</si>
  <si>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</si>
  <si>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</si>
  <si>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</si>
  <si>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</si>
  <si>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</si>
  <si>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</si>
  <si>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</si>
  <si>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</si>
  <si>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</si>
  <si>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</si>
  <si>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</si>
  <si>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</si>
  <si>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</si>
  <si>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</si>
  <si>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</si>
  <si>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</si>
  <si>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</si>
  <si>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</si>
  <si>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</si>
  <si>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</si>
  <si>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</si>
  <si>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</si>
  <si>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</si>
  <si>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</si>
  <si>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</si>
  <si>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</si>
  <si>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</si>
  <si>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</si>
  <si>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</si>
  <si>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</si>
  <si>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</si>
  <si>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</si>
  <si>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</si>
  <si>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</si>
  <si>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</si>
  <si>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</si>
  <si>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</si>
  <si>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</si>
  <si>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</si>
  <si>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</si>
  <si>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</si>
  <si>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</si>
  <si>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</si>
  <si>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</si>
  <si>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</si>
  <si>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</si>
  <si>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</si>
  <si>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</si>
  <si>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</si>
  <si>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</si>
  <si>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</si>
  <si>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</si>
  <si>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</si>
  <si>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</si>
  <si>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</si>
  <si>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</si>
  <si>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</si>
  <si>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</si>
  <si>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</si>
  <si>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</si>
  <si>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</si>
  <si>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</si>
  <si>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</si>
  <si>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</si>
  <si>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</si>
  <si>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</si>
  <si>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</si>
  <si>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</si>
  <si>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</si>
  <si>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</si>
  <si>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</si>
  <si>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</si>
  <si>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</si>
  <si>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</si>
  <si>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</si>
  <si>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</si>
  <si>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</si>
  <si>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</si>
  <si>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</si>
  <si>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</si>
  <si>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</si>
  <si>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</si>
  <si>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</si>
  <si>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</si>
  <si>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</si>
  <si>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</si>
  <si>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</si>
  <si>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</si>
  <si>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</si>
  <si>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</si>
  <si>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</si>
  <si>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</si>
  <si>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</si>
  <si>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</si>
  <si>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</si>
  <si>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</si>
  <si>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</si>
  <si>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</si>
  <si>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</si>
  <si>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</si>
  <si>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</si>
  <si>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</si>
  <si>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</si>
  <si>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</si>
  <si>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</si>
  <si>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</si>
  <si>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</si>
  <si>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</si>
  <si>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</si>
  <si>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</si>
  <si>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</si>
  <si>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</si>
  <si>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</si>
  <si>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</si>
  <si>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</si>
  <si>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</si>
  <si>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</si>
  <si>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</si>
  <si>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</si>
  <si>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</si>
  <si>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</si>
  <si>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</si>
  <si>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</si>
  <si>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</si>
  <si>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</si>
  <si>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</si>
  <si>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</si>
  <si>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</si>
  <si>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</si>
  <si>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</si>
  <si>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</si>
  <si>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</si>
  <si>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</si>
  <si>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</si>
  <si>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</si>
  <si>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</si>
  <si>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</si>
  <si>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</si>
  <si>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</si>
  <si>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</si>
  <si>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</si>
  <si>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</si>
  <si>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</si>
  <si>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</si>
  <si>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</si>
  <si>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</si>
  <si>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</si>
  <si>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</si>
  <si>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</si>
  <si>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</si>
  <si>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</si>
  <si>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</si>
  <si>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</si>
  <si>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</si>
  <si>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</si>
  <si>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</si>
  <si>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</si>
  <si>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</si>
  <si>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</si>
  <si>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</si>
  <si>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</si>
  <si>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</si>
  <si>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</si>
  <si>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</si>
  <si>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</si>
  <si>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</si>
  <si>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</si>
  <si>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</si>
  <si>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</si>
  <si>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</si>
  <si>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</si>
  <si>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</si>
  <si>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</si>
  <si>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</si>
  <si>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</si>
  <si>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</si>
  <si>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</si>
  <si>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</si>
  <si>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</si>
  <si>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</si>
  <si>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</si>
  <si>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</si>
  <si>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</si>
  <si>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</si>
  <si>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</si>
  <si>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</si>
  <si>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</si>
  <si>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</si>
  <si>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</si>
  <si>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</si>
  <si>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</si>
  <si>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</si>
  <si>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</si>
  <si>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</si>
  <si>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</si>
  <si>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</si>
  <si>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</si>
  <si>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</si>
  <si>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</si>
  <si>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</si>
  <si>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</si>
  <si>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</si>
  <si>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</si>
  <si>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</si>
  <si>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</si>
  <si>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</si>
  <si>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</si>
  <si>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</si>
  <si>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</si>
  <si>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</si>
  <si>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</si>
  <si>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</si>
  <si>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</si>
  <si>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</si>
  <si>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</si>
  <si>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</si>
  <si>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</si>
  <si>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</si>
  <si>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</si>
  <si>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</si>
  <si>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</si>
  <si>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</si>
  <si>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</si>
  <si>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</si>
  <si>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</si>
  <si>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</si>
  <si>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</si>
  <si>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</si>
  <si>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</si>
  <si>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</si>
  <si>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</si>
  <si>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</si>
  <si>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</si>
  <si>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</si>
  <si>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</si>
  <si>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</si>
  <si>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</si>
  <si>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</si>
  <si>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</si>
  <si>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</si>
  <si>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</si>
  <si>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</si>
  <si>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</si>
  <si>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</si>
  <si>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</si>
  <si>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</si>
  <si>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</si>
  <si>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</si>
  <si>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</si>
  <si>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</si>
  <si>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</si>
  <si>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</si>
  <si>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</si>
  <si>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</si>
  <si>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</si>
  <si>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</si>
  <si>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</si>
  <si>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</si>
  <si>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</si>
  <si>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</si>
  <si>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</si>
  <si>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</si>
  <si>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</si>
  <si>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</si>
  <si>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</si>
  <si>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</si>
  <si>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</si>
  <si>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</si>
  <si>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</si>
  <si>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</si>
  <si>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</si>
  <si>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</si>
  <si>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</si>
  <si>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</si>
  <si>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</si>
  <si>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</si>
  <si>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</si>
  <si>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</si>
  <si>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</si>
  <si>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</si>
  <si>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</si>
  <si>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</si>
  <si>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</si>
  <si>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</si>
  <si>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</si>
  <si>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</si>
  <si>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</si>
  <si>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</si>
  <si>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</si>
  <si>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</si>
  <si>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</si>
  <si>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</si>
  <si>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</si>
  <si>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</si>
  <si>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</si>
  <si>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</si>
  <si>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</si>
  <si>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</si>
  <si>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</si>
  <si>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</si>
  <si>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</si>
  <si>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</si>
  <si>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</si>
  <si>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</si>
  <si>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</si>
  <si>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</si>
  <si>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</si>
  <si>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</si>
  <si>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</si>
  <si>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</si>
  <si>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</si>
  <si>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</si>
  <si>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</si>
  <si>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</si>
  <si>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</si>
  <si>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</si>
  <si>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</si>
  <si>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</si>
  <si>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</si>
  <si>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</si>
  <si>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</si>
  <si>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</si>
  <si>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</si>
  <si>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</si>
  <si>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</si>
  <si>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</si>
  <si>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</si>
  <si>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</si>
  <si>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</si>
  <si>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</si>
  <si>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</si>
  <si>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</si>
  <si>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</si>
  <si>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</si>
  <si>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</si>
  <si>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</si>
  <si>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</si>
  <si>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</si>
  <si>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</si>
  <si>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</si>
  <si>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</si>
  <si>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</si>
  <si>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</si>
  <si>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</si>
  <si>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</si>
  <si>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</si>
  <si>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</si>
  <si>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</si>
  <si>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</si>
  <si>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</si>
  <si>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</si>
  <si>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</si>
  <si>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</si>
  <si>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</si>
  <si>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</si>
  <si>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</si>
  <si>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</si>
  <si>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</si>
  <si>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</si>
  <si>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</si>
  <si>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</si>
  <si>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</si>
  <si>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</si>
  <si>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</si>
  <si>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</si>
  <si>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</si>
  <si>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</si>
  <si>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</si>
  <si>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</si>
  <si>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</si>
  <si>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</si>
  <si>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</si>
  <si>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</si>
  <si>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</si>
  <si>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</si>
  <si>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</si>
  <si>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</si>
  <si>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</si>
  <si>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</si>
  <si>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</si>
  <si>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</si>
  <si>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</si>
  <si>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</si>
  <si>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</si>
  <si>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</si>
  <si>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</si>
  <si>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</si>
  <si>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</si>
  <si>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</si>
  <si>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</si>
  <si>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</si>
  <si>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</si>
  <si>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</si>
  <si>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</si>
  <si>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</si>
  <si>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</si>
  <si>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</si>
  <si>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</si>
  <si>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</si>
  <si>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</si>
  <si>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</si>
  <si>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</si>
  <si>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</si>
  <si>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</si>
  <si>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</si>
  <si>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</si>
  <si>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</si>
  <si>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</si>
  <si>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</si>
  <si>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</si>
  <si>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</si>
  <si>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</si>
  <si>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</si>
  <si>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</si>
  <si>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</si>
  <si>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</si>
  <si>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</si>
  <si>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</si>
  <si>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</si>
  <si>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</si>
  <si>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</si>
  <si>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</si>
  <si>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</si>
  <si>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</si>
  <si>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</si>
  <si>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</si>
  <si>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</si>
  <si>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</si>
  <si>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</si>
  <si>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</si>
  <si>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</si>
  <si>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</si>
  <si>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</si>
  <si>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</si>
  <si>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</si>
  <si>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</si>
  <si>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</si>
  <si>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</si>
  <si>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</si>
  <si>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</si>
  <si>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</si>
  <si>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</si>
  <si>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</si>
  <si>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</si>
  <si>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</si>
  <si>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</si>
  <si>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</si>
  <si>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</si>
  <si>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</si>
  <si>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</si>
  <si>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</si>
  <si>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</si>
  <si>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</si>
  <si>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</si>
  <si>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</si>
  <si>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</si>
  <si>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</si>
  <si>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</si>
  <si>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</si>
  <si>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</si>
  <si>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</si>
  <si>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</si>
  <si>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</si>
  <si>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</si>
  <si>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</si>
  <si>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</si>
  <si>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</si>
  <si>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</si>
  <si>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</si>
  <si>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</si>
  <si>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</si>
  <si>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</si>
  <si>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</si>
  <si>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</si>
  <si>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</si>
  <si>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</si>
  <si>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</si>
  <si>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</si>
  <si>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</si>
  <si>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</si>
  <si>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</si>
  <si>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</si>
  <si>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</si>
  <si>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</si>
  <si>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</si>
  <si>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</si>
  <si>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</si>
  <si>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</si>
  <si>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</si>
  <si>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</si>
  <si>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</si>
  <si>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</si>
  <si>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</si>
  <si>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</si>
  <si>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</si>
  <si>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</si>
  <si>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</si>
  <si>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</si>
  <si>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</si>
  <si>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</si>
  <si>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</si>
  <si>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</si>
  <si>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</si>
  <si>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</si>
  <si>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</si>
  <si>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</si>
  <si>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</si>
  <si>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</si>
  <si>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</si>
  <si>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</si>
  <si>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</si>
  <si>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</si>
  <si>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</si>
  <si>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</si>
  <si>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</si>
  <si>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</si>
  <si>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</si>
  <si>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</si>
  <si>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</si>
  <si>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</si>
  <si>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</si>
  <si>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</si>
  <si>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</si>
  <si>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</si>
  <si>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</si>
  <si>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</si>
  <si>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</si>
  <si>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</si>
  <si>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</si>
  <si>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</si>
  <si>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</si>
  <si>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</si>
  <si>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</si>
  <si>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</si>
  <si>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</si>
  <si>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</si>
  <si>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</si>
  <si>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</si>
  <si>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</si>
  <si>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</si>
  <si>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</si>
  <si>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</si>
  <si>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</si>
  <si>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</si>
  <si>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</si>
  <si>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</si>
  <si>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</si>
  <si>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</si>
  <si>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</si>
  <si>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</si>
  <si>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</si>
  <si>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</si>
  <si>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</si>
  <si>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</si>
  <si>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</si>
  <si>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</si>
  <si>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</si>
  <si>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</si>
  <si>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</si>
  <si>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</si>
  <si>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</si>
  <si>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</si>
  <si>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</si>
  <si>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</si>
  <si>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</si>
  <si>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</si>
  <si>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</si>
  <si>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</si>
  <si>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</si>
  <si>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</si>
  <si>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</si>
  <si>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</si>
  <si>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</si>
  <si>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</si>
  <si>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</si>
  <si>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</si>
  <si>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</si>
  <si>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</si>
  <si>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</si>
  <si>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</si>
  <si>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</si>
  <si>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</si>
  <si>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</si>
  <si>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</si>
  <si>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</si>
  <si>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</si>
  <si>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</si>
  <si>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</si>
  <si>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</si>
  <si>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</si>
  <si>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</si>
  <si>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</si>
  <si>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</si>
  <si>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</si>
  <si>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</si>
  <si>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</si>
  <si>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</si>
  <si>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</si>
  <si>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</si>
  <si>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</si>
  <si>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</si>
  <si>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</si>
  <si>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</si>
  <si>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</si>
  <si>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</si>
  <si>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</si>
  <si>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</si>
  <si>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</si>
  <si>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</si>
  <si>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</si>
  <si>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</si>
  <si>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</si>
  <si>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</si>
  <si>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</si>
  <si>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</si>
  <si>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</si>
  <si>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</si>
  <si>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</si>
  <si>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</si>
  <si>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</si>
  <si>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</si>
  <si>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</si>
  <si>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</si>
  <si>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</si>
  <si>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</si>
  <si>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</si>
  <si>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</si>
  <si>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</si>
  <si>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</si>
  <si>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</si>
  <si>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</si>
  <si>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</si>
  <si>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</si>
  <si>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</si>
  <si>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</si>
  <si>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</si>
  <si>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</si>
  <si>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</si>
  <si>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</si>
  <si>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</si>
  <si>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</si>
  <si>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</si>
  <si>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</si>
  <si>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</si>
  <si>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</si>
  <si>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</si>
  <si>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</si>
  <si>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</si>
  <si>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</si>
  <si>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</si>
  <si>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</si>
  <si>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</si>
  <si>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</si>
  <si>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</si>
  <si>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</si>
  <si>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</si>
  <si>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</si>
  <si>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</si>
  <si>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</si>
  <si>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</si>
  <si>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</si>
  <si>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</si>
  <si>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</si>
  <si>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</si>
  <si>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</si>
  <si>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</si>
  <si>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</si>
  <si>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</si>
  <si>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</si>
  <si>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</si>
  <si>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</si>
  <si>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</si>
  <si>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</si>
  <si>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</si>
  <si>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</si>
  <si>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</si>
  <si>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</si>
  <si>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</si>
  <si>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</si>
  <si>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</si>
  <si>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</si>
  <si>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</si>
  <si>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</si>
  <si>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</si>
  <si>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</si>
  <si>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</si>
  <si>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</si>
  <si>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</si>
  <si>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</si>
  <si>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</si>
  <si>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</si>
  <si>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</si>
  <si>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</si>
  <si>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</si>
  <si>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</si>
  <si>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</si>
  <si>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</si>
  <si>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</si>
  <si>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</si>
  <si>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</si>
  <si>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</si>
  <si>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</si>
  <si>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</si>
  <si>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</si>
  <si>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</si>
  <si>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</si>
  <si>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</si>
  <si>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</si>
  <si>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</si>
  <si>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</si>
  <si>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</si>
  <si>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</si>
  <si>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</si>
  <si>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</si>
  <si>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</si>
  <si>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</si>
  <si>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</si>
  <si>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</si>
  <si>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</si>
  <si>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</si>
  <si>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</si>
  <si>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</si>
  <si>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</si>
  <si>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</si>
  <si>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</si>
  <si>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</si>
  <si>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</si>
  <si>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</si>
  <si>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</si>
  <si>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</si>
  <si>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</si>
  <si>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</si>
  <si>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</si>
  <si>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</si>
  <si>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</si>
  <si>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</si>
  <si>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</si>
  <si>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</si>
  <si>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</si>
  <si>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</si>
  <si>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</si>
  <si>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</si>
  <si>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</si>
  <si>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</si>
  <si>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</si>
  <si>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</si>
  <si>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</si>
  <si>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</si>
  <si>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</si>
  <si>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</si>
  <si>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</si>
  <si>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</si>
  <si>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</si>
  <si>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</si>
  <si>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</si>
  <si>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</si>
  <si>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</si>
  <si>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</si>
  <si>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</si>
  <si>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</si>
  <si>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</si>
  <si>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</si>
  <si>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</si>
  <si>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</si>
  <si>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</si>
  <si>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</si>
  <si>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</si>
  <si>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</si>
  <si>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</si>
  <si>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</si>
  <si>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</si>
  <si>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</si>
  <si>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</si>
  <si>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</si>
  <si>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</si>
  <si>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</si>
  <si>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</si>
  <si>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</si>
  <si>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</si>
  <si>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</si>
  <si>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</si>
  <si>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</si>
  <si>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</si>
  <si>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</si>
  <si>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</si>
  <si>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</si>
  <si>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</si>
  <si>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</si>
  <si>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</si>
  <si>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</si>
  <si>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</si>
  <si>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</si>
  <si>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</si>
  <si>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</si>
  <si>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</si>
  <si>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</si>
  <si>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</si>
  <si>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</si>
  <si>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</si>
  <si>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</si>
  <si>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</si>
  <si>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</si>
  <si>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</si>
  <si>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</si>
  <si>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</si>
  <si>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</si>
  <si>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</si>
  <si>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</si>
  <si>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</si>
  <si>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</si>
  <si>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</si>
  <si>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</si>
  <si>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</si>
  <si>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</si>
  <si>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</si>
  <si>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</si>
  <si>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</si>
  <si>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</si>
  <si>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</si>
  <si>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</si>
  <si>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</si>
  <si>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</si>
  <si>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</si>
  <si>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</si>
  <si>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</si>
  <si>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</si>
  <si>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</si>
  <si>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</si>
  <si>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</si>
  <si>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</si>
  <si>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</si>
  <si>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</si>
  <si>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</si>
  <si>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</si>
  <si>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</si>
  <si>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</si>
  <si>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</si>
  <si>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</si>
  <si>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</si>
  <si>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</si>
  <si>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</si>
  <si>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</si>
  <si>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</si>
  <si>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</si>
  <si>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</si>
  <si>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</si>
  <si>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</si>
  <si>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</si>
  <si>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</si>
  <si>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</si>
  <si>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</si>
  <si>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</si>
  <si>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</si>
  <si>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</si>
  <si>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</si>
  <si>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</si>
  <si>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</si>
  <si>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</si>
  <si>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</si>
  <si>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</si>
  <si>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</si>
  <si>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</si>
  <si>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</si>
  <si>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</si>
  <si>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</si>
  <si>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</si>
  <si>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</si>
  <si>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</si>
  <si>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</si>
  <si>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</si>
  <si>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</si>
  <si>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</si>
  <si>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</si>
  <si>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</si>
  <si>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</si>
  <si>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</si>
  <si>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</si>
  <si>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</si>
  <si>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</si>
  <si>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</si>
  <si>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</si>
  <si>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</si>
  <si>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</si>
  <si>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</si>
  <si>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</si>
  <si>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</si>
  <si>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</si>
  <si>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</si>
  <si>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</si>
  <si>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</si>
  <si>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</si>
  <si>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</si>
  <si>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</si>
  <si>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</si>
  <si>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</si>
  <si>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</si>
  <si>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</si>
  <si>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</si>
  <si>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</si>
  <si>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</si>
  <si>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</si>
  <si>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</si>
  <si>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</si>
  <si>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</si>
  <si>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</si>
  <si>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</si>
  <si>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</si>
  <si>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</si>
  <si>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</si>
  <si>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</si>
  <si>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</si>
  <si>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</si>
  <si>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</si>
  <si>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</si>
  <si>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</si>
  <si>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</si>
  <si>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</si>
  <si>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</si>
  <si>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</si>
  <si>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</si>
  <si>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</si>
  <si>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</si>
  <si>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</si>
  <si>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</si>
  <si>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</si>
  <si>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</si>
  <si>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</si>
  <si>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</si>
  <si>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</si>
  <si>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</si>
  <si>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</si>
  <si>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</si>
  <si>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</si>
  <si>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</si>
  <si>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</si>
  <si>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</si>
  <si>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</si>
  <si>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</si>
  <si>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</si>
  <si>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</si>
  <si>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</si>
  <si>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</si>
  <si>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</si>
  <si>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</si>
  <si>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</si>
  <si>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</si>
  <si>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</si>
  <si>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</si>
  <si>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</si>
  <si>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</si>
  <si>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</si>
  <si>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</si>
  <si>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</si>
  <si>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</si>
  <si>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</si>
  <si>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</si>
  <si>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</si>
  <si>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</si>
  <si>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</si>
  <si>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</si>
  <si>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</si>
  <si>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</si>
  <si>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</si>
  <si>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</si>
  <si>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</si>
  <si>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</si>
  <si>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</si>
  <si>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</si>
  <si>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</si>
  <si>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</si>
  <si>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</si>
  <si>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</si>
  <si>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</si>
  <si>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</si>
  <si>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</si>
  <si>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</si>
  <si>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</si>
  <si>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</si>
  <si>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</si>
  <si>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</si>
  <si>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</si>
  <si>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</si>
  <si>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</si>
  <si>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</si>
  <si>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</si>
  <si>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</si>
  <si>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</si>
  <si>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</si>
  <si>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</si>
  <si>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</si>
  <si>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</si>
  <si>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</si>
  <si>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</si>
  <si>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</si>
  <si>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</si>
  <si>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</si>
  <si>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</si>
  <si>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</si>
  <si>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</si>
  <si>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</si>
  <si>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</si>
  <si>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</si>
  <si>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</si>
  <si>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</si>
  <si>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</si>
  <si>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</si>
  <si>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</si>
  <si>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</si>
  <si>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</si>
  <si>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</si>
  <si>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</si>
  <si>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</si>
  <si>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</si>
  <si>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</si>
  <si>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</si>
  <si>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</si>
  <si>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</si>
  <si>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</si>
  <si>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</si>
  <si>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</si>
  <si>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</si>
  <si>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</si>
  <si>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</si>
  <si>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</si>
  <si>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</si>
  <si>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</si>
  <si>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</si>
  <si>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</si>
  <si>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</si>
  <si>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</si>
  <si>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</si>
  <si>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</si>
  <si>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</si>
  <si>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</si>
  <si>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</si>
  <si>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</si>
  <si>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</si>
  <si>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</si>
  <si>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</si>
  <si>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</si>
  <si>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</si>
  <si>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</si>
  <si>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</si>
  <si>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</si>
  <si>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</si>
  <si>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</si>
  <si>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</si>
  <si>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</si>
  <si>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</si>
  <si>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</si>
  <si>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</si>
  <si>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</si>
  <si>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</si>
  <si>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</si>
  <si>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</si>
  <si>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</si>
  <si>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</si>
  <si>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</si>
  <si>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</si>
  <si>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</si>
  <si>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</si>
  <si>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</si>
  <si>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</si>
  <si>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</si>
  <si>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</si>
  <si>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</si>
  <si>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</si>
  <si>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</si>
  <si>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</si>
  <si>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</si>
  <si>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</si>
  <si>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</si>
  <si>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</si>
  <si>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</si>
  <si>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</si>
  <si>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</si>
  <si>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</si>
  <si>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</si>
  <si>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</si>
  <si>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</si>
  <si>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</si>
  <si>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</si>
  <si>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</si>
  <si>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</si>
  <si>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</si>
  <si>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</si>
  <si>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</si>
  <si>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</si>
  <si>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</si>
  <si>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</si>
  <si>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</si>
  <si>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</si>
  <si>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</si>
  <si>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</si>
  <si>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</si>
  <si>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</si>
  <si>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</si>
  <si>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</si>
  <si>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</si>
  <si>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</si>
  <si>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</si>
  <si>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</si>
  <si>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</si>
  <si>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</si>
  <si>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</si>
  <si>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</si>
  <si>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</si>
  <si>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</si>
  <si>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</si>
  <si>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</si>
  <si>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</si>
  <si>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</si>
  <si>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</si>
  <si>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</si>
  <si>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</si>
  <si>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</si>
  <si>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</si>
  <si>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</si>
  <si>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</si>
  <si>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</si>
  <si>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</si>
  <si>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</si>
  <si>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</si>
  <si>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</si>
  <si>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</si>
  <si>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</si>
  <si>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</si>
  <si>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</si>
  <si>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</si>
  <si>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</si>
  <si>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</si>
  <si>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</si>
  <si>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</si>
  <si>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</si>
  <si>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</si>
  <si>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</si>
  <si>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</si>
  <si>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</si>
  <si>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</si>
  <si>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</si>
  <si>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</si>
  <si>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</si>
  <si>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</si>
  <si>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</si>
  <si>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</si>
  <si>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</si>
  <si>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</si>
  <si>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</si>
  <si>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</si>
  <si>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</si>
  <si>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</si>
  <si>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</si>
  <si>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</si>
  <si>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</si>
  <si>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</si>
  <si>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</si>
  <si>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</si>
  <si>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</si>
  <si>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</si>
  <si>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</si>
  <si>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</si>
  <si>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</si>
  <si>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</si>
  <si>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</si>
  <si>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</si>
  <si>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</si>
  <si>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</si>
  <si>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</si>
  <si>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</si>
  <si>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</si>
  <si>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</si>
  <si>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</si>
  <si>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</si>
  <si>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</si>
  <si>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</si>
  <si>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</si>
  <si>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</si>
  <si>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</si>
  <si>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</si>
  <si>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</si>
  <si>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</si>
  <si>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</si>
  <si>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</si>
  <si>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</si>
  <si>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</si>
  <si>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</si>
  <si>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</si>
  <si>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</si>
  <si>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</si>
  <si>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</si>
  <si>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</si>
  <si>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</si>
  <si>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</si>
  <si>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</si>
  <si>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</si>
  <si>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</si>
  <si>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</si>
  <si>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</si>
  <si>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</si>
  <si>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</si>
  <si>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</si>
  <si>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</si>
  <si>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</si>
  <si>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</si>
  <si>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</si>
  <si>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</si>
  <si>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</si>
  <si>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</si>
  <si>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</si>
  <si>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</si>
  <si>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</si>
  <si>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</si>
  <si>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</si>
  <si>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</si>
  <si>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</si>
  <si>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</si>
  <si>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</si>
  <si>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</si>
  <si>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</si>
  <si>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</si>
  <si>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</si>
  <si>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</si>
  <si>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</si>
  <si>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</si>
  <si>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</si>
  <si>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</si>
  <si>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</si>
  <si>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</si>
  <si>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</si>
  <si>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</si>
  <si>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</si>
  <si>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</si>
  <si>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</si>
  <si>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</si>
  <si>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</si>
  <si>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</si>
  <si>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</si>
  <si>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</si>
  <si>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</si>
  <si>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</si>
  <si>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</si>
  <si>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</si>
  <si>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</si>
  <si>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</si>
  <si>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</si>
  <si>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</si>
  <si>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</si>
  <si>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</si>
  <si>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</si>
  <si>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</si>
  <si>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</si>
  <si>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</si>
  <si>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</si>
  <si>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</si>
  <si>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</si>
  <si>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</si>
  <si>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</si>
  <si>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</si>
  <si>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</si>
  <si>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</si>
  <si>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</si>
  <si>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</si>
  <si>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</si>
  <si>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</si>
  <si>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</si>
  <si>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</si>
  <si>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</si>
  <si>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</si>
  <si>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</si>
  <si>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</si>
  <si>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</si>
  <si>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</si>
  <si>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</si>
  <si>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</si>
  <si>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</si>
  <si>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</si>
  <si>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</si>
  <si>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</si>
  <si>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</si>
  <si>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</si>
  <si>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</si>
  <si>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</si>
  <si>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</si>
  <si>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</si>
  <si>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</si>
  <si>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</si>
  <si>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</si>
  <si>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</si>
  <si>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</si>
  <si>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</si>
  <si>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</si>
  <si>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</si>
  <si>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</si>
  <si>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</si>
  <si>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</si>
  <si>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</si>
  <si>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</si>
  <si>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</si>
  <si>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</si>
  <si>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</si>
  <si>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</si>
  <si>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</si>
  <si>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</si>
  <si>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</si>
  <si>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</si>
  <si>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</si>
  <si>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</si>
  <si>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</si>
  <si>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</si>
  <si>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</si>
  <si>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</si>
  <si>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</si>
  <si>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</si>
  <si>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</si>
  <si>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</si>
  <si>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</si>
  <si>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</si>
  <si>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</si>
  <si>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</si>
  <si>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</si>
  <si>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</si>
  <si>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</si>
  <si>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</si>
  <si>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</si>
  <si>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</si>
  <si>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</si>
  <si>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</si>
  <si>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</si>
  <si>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</si>
  <si>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</si>
  <si>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</si>
  <si>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</si>
  <si>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</si>
  <si>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</si>
  <si>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</si>
  <si>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</si>
  <si>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</si>
  <si>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</si>
  <si>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</si>
  <si>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</si>
  <si>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</si>
  <si>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</si>
  <si>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</si>
  <si>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</si>
  <si>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</si>
  <si>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</si>
  <si>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</si>
  <si>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</si>
  <si>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</si>
  <si>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</si>
  <si>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</si>
  <si>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</si>
  <si>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</si>
  <si>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</si>
  <si>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</si>
  <si>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</si>
  <si>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</si>
  <si>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</si>
  <si>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</si>
  <si>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</si>
  <si>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</si>
  <si>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</si>
  <si>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</si>
  <si>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</si>
  <si>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</si>
  <si>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</si>
  <si>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</si>
  <si>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</si>
  <si>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</si>
  <si>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</si>
  <si>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</si>
  <si>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</si>
  <si>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</si>
  <si>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</si>
  <si>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</si>
  <si>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</si>
  <si>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</si>
  <si>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</si>
  <si>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</si>
  <si>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</si>
  <si>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</si>
  <si>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</si>
  <si>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</si>
  <si>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</si>
  <si>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</si>
  <si>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</si>
  <si>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</si>
  <si>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</si>
  <si>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</si>
  <si>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</si>
  <si>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</si>
  <si>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</si>
  <si>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</si>
  <si>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</si>
  <si>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</si>
  <si>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</si>
  <si>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</si>
  <si>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</si>
  <si>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</si>
  <si>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</si>
  <si>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</si>
  <si>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</si>
  <si>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</si>
  <si>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</si>
  <si>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</si>
  <si>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</si>
  <si>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</si>
  <si>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</si>
  <si>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</si>
  <si>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</si>
  <si>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</si>
  <si>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</si>
  <si>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</si>
  <si>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</si>
  <si>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</si>
  <si>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</si>
  <si>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</si>
  <si>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</si>
  <si>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</si>
  <si>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</si>
  <si>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</si>
  <si>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</si>
  <si>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</si>
  <si>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</si>
  <si>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</si>
  <si>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</si>
  <si>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</si>
  <si>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</si>
  <si>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</si>
  <si>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</si>
  <si>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</si>
  <si>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</si>
  <si>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</si>
  <si>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</si>
  <si>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</si>
  <si>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</si>
  <si>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</si>
  <si>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</si>
  <si>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</si>
  <si>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</si>
  <si>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</si>
  <si>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</si>
  <si>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</si>
  <si>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</si>
  <si>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</si>
  <si>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</si>
  <si>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</si>
  <si>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</si>
  <si>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</si>
  <si>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</si>
  <si>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</si>
  <si>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</si>
  <si>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</si>
  <si>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</si>
  <si>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</si>
  <si>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</si>
  <si>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</si>
  <si>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</si>
  <si>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</si>
  <si>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</si>
  <si>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</si>
  <si>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</si>
  <si>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</si>
  <si>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</si>
  <si>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</si>
  <si>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</si>
  <si>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</si>
  <si>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</si>
  <si>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</si>
  <si>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</si>
  <si>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</si>
  <si>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</si>
  <si>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</si>
  <si>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</si>
  <si>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</si>
  <si>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</si>
  <si>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</si>
  <si>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</si>
  <si>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</si>
  <si>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</si>
  <si>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</si>
  <si>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</si>
  <si>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</si>
  <si>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</si>
  <si>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</si>
  <si>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</si>
  <si>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</si>
  <si>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</si>
  <si>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</si>
  <si>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</si>
  <si>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</si>
  <si>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</si>
  <si>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</si>
  <si>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</si>
  <si>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</si>
  <si>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</si>
  <si>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</si>
  <si>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</si>
  <si>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</si>
  <si>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</si>
  <si>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</si>
  <si>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</si>
  <si>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</si>
  <si>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</si>
  <si>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</si>
  <si>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</si>
  <si>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</si>
  <si>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</si>
  <si>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</si>
  <si>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</si>
  <si>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</si>
  <si>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</si>
  <si>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</si>
  <si>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</si>
  <si>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</si>
  <si>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</si>
  <si>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</si>
  <si>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</si>
  <si>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</si>
  <si>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</si>
  <si>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</si>
  <si>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</si>
  <si>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</si>
  <si>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</si>
  <si>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</si>
  <si>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</si>
  <si>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</si>
  <si>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</si>
  <si>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</si>
  <si>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</si>
  <si>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</si>
  <si>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</si>
  <si>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</si>
  <si>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</si>
  <si>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</si>
  <si>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</si>
  <si>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</si>
  <si>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</si>
  <si>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</si>
  <si>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</si>
  <si>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</si>
  <si>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</si>
  <si>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</si>
  <si>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</si>
  <si>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</si>
  <si>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</si>
  <si>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</si>
  <si>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</si>
  <si>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</si>
  <si>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</si>
  <si>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</si>
  <si>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</si>
  <si>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</si>
  <si>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</si>
  <si>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</si>
  <si>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</si>
  <si>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</si>
  <si>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</si>
  <si>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</si>
  <si>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</si>
  <si>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</si>
  <si>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</si>
  <si>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</si>
  <si>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</si>
  <si>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</si>
  <si>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</si>
  <si>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</si>
  <si>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</si>
  <si>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</si>
  <si>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</si>
  <si>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</si>
  <si>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</si>
  <si>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</si>
  <si>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</si>
  <si>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</si>
  <si>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</si>
  <si>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</si>
  <si>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</si>
  <si>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</si>
  <si>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</si>
  <si>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</si>
  <si>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</si>
  <si>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</si>
  <si>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</si>
  <si>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</si>
  <si>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</si>
  <si>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</si>
  <si>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</si>
  <si>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</si>
  <si>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</si>
  <si>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</si>
  <si>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</si>
  <si>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</si>
  <si>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</si>
  <si>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</si>
  <si>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</si>
  <si>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</si>
  <si>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</si>
  <si>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</si>
  <si>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</si>
  <si>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</si>
  <si>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</si>
  <si>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</si>
  <si>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</si>
  <si>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</si>
  <si>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</si>
  <si>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</si>
  <si>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</si>
  <si>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</si>
  <si>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</si>
  <si>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</si>
  <si>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</si>
  <si>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</si>
  <si>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</si>
  <si>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</si>
  <si>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</si>
  <si>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</si>
  <si>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</si>
  <si>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</si>
  <si>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</si>
  <si>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</si>
  <si>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</si>
  <si>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</si>
  <si>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</si>
  <si>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</si>
  <si>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</si>
  <si>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</si>
  <si>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</si>
  <si>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</si>
  <si>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</si>
  <si>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</si>
  <si>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</si>
  <si>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</si>
  <si>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</si>
  <si>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</si>
  <si>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</si>
  <si>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</si>
  <si>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</si>
  <si>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</si>
  <si>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</si>
  <si>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</si>
  <si>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</si>
  <si>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</si>
  <si>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</si>
  <si>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</si>
  <si>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</si>
  <si>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</si>
  <si>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</si>
  <si>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</si>
  <si>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</si>
  <si>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</si>
  <si>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</si>
  <si>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</si>
  <si>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</si>
  <si>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</si>
  <si>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</si>
  <si>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</si>
  <si>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</si>
  <si>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</si>
  <si>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</si>
  <si>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</si>
  <si>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</si>
  <si>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</si>
  <si>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</si>
  <si>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</si>
  <si>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</si>
  <si>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</si>
  <si>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</si>
  <si>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</si>
  <si>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</si>
  <si>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</si>
  <si>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</si>
  <si>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</si>
  <si>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</si>
  <si>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</si>
  <si>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</si>
  <si>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</si>
  <si>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</si>
  <si>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</si>
  <si>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</si>
  <si>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</si>
  <si>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</si>
  <si>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</si>
  <si>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</si>
  <si>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</si>
  <si>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</si>
  <si>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</si>
  <si>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</si>
  <si>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</si>
  <si>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</si>
  <si>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</si>
  <si>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</si>
  <si>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</si>
  <si>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</si>
  <si>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</si>
  <si>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</si>
  <si>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</si>
  <si>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</si>
  <si>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</si>
  <si>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</si>
  <si>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</si>
  <si>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</si>
  <si>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</si>
  <si>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</si>
  <si>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</si>
  <si>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</si>
  <si>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</si>
  <si>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</si>
  <si>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</si>
  <si>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</si>
  <si>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</si>
  <si>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</si>
  <si>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</si>
  <si>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</si>
  <si>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</si>
  <si>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</si>
  <si>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</si>
  <si>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</si>
  <si>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</si>
  <si>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</si>
  <si>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</si>
  <si>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</si>
  <si>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</si>
  <si>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</si>
  <si>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</si>
  <si>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</si>
  <si>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</si>
  <si>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</si>
  <si>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</si>
  <si>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</si>
  <si>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</si>
  <si>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</si>
  <si>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</si>
  <si>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</si>
  <si>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</si>
  <si>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</si>
  <si>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</si>
  <si>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</si>
  <si>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</si>
  <si>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</si>
  <si>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</si>
  <si>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</si>
  <si>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</si>
  <si>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</si>
  <si>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</si>
  <si>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</si>
  <si>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</si>
  <si>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</si>
  <si>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</si>
  <si>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</si>
  <si>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</si>
  <si>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</si>
  <si>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</si>
  <si>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</si>
  <si>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</si>
  <si>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</si>
  <si>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</si>
  <si>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</si>
  <si>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</si>
  <si>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</si>
  <si>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</si>
  <si>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</si>
  <si>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</si>
  <si>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</si>
  <si>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</si>
  <si>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</si>
  <si>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</si>
  <si>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</si>
  <si>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</si>
  <si>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</si>
  <si>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</si>
  <si>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</si>
  <si>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</si>
  <si>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</si>
  <si>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</si>
  <si>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</si>
  <si>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</si>
  <si>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</si>
  <si>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</si>
  <si>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</si>
  <si>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</si>
  <si>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</si>
  <si>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</si>
  <si>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</si>
  <si>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</si>
  <si>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</si>
  <si>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</si>
  <si>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</si>
  <si>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</si>
  <si>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</si>
  <si>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</si>
  <si>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</si>
  <si>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</si>
  <si>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</si>
  <si>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</si>
  <si>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</si>
  <si>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</si>
  <si>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</si>
  <si>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</si>
  <si>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</si>
  <si>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</si>
  <si>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</si>
  <si>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</si>
  <si>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</si>
  <si>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</si>
  <si>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</si>
  <si>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</si>
  <si>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</si>
  <si>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</si>
  <si>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</si>
  <si>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</si>
  <si>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</si>
  <si>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</si>
  <si>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</si>
  <si>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</si>
  <si>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</si>
  <si>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</si>
  <si>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</si>
  <si>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</si>
  <si>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</si>
  <si>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</si>
  <si>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</si>
  <si>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</si>
  <si>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</si>
  <si>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</si>
  <si>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</si>
  <si>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</si>
  <si>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</si>
  <si>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</si>
  <si>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</si>
  <si>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</si>
  <si>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</si>
  <si>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</si>
  <si>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</si>
  <si>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</si>
  <si>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</si>
  <si>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</si>
  <si>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</si>
  <si>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</si>
  <si>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</si>
  <si>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</si>
  <si>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</si>
  <si>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</si>
  <si>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</si>
  <si>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</si>
  <si>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</si>
  <si>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</si>
  <si>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</si>
  <si>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</si>
  <si>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</si>
  <si>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</si>
  <si>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</si>
  <si>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</si>
  <si>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</si>
  <si>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</si>
  <si>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</si>
  <si>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</si>
  <si>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</si>
  <si>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</si>
  <si>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</si>
  <si>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</si>
  <si>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</si>
  <si>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</si>
  <si>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</si>
  <si>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</si>
  <si>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</si>
  <si>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</si>
  <si>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</si>
  <si>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</si>
  <si>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</si>
  <si>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</si>
  <si>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</si>
  <si>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</si>
  <si>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</si>
  <si>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</si>
  <si>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</si>
  <si>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</si>
  <si>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</si>
  <si>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</si>
  <si>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</si>
  <si>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</si>
  <si>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</si>
  <si>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</si>
  <si>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</si>
  <si>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</si>
  <si>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</si>
  <si>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</si>
  <si>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</si>
  <si>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</si>
  <si>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</si>
  <si>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</si>
  <si>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</si>
  <si>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</si>
  <si>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</si>
  <si>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</si>
  <si>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</si>
  <si>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</si>
  <si>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</si>
  <si>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</si>
  <si>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</si>
  <si>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</si>
  <si>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</si>
  <si>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</si>
  <si>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</si>
  <si>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</si>
  <si>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</si>
  <si>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</si>
  <si>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</si>
  <si>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</si>
  <si>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</si>
  <si>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</si>
  <si>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</si>
  <si>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</si>
  <si>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</si>
  <si>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</si>
  <si>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</si>
  <si>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</si>
  <si>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</si>
  <si>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</si>
  <si>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</si>
  <si>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</si>
  <si>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</si>
  <si>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</si>
  <si>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</si>
  <si>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</si>
  <si>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</si>
  <si>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</si>
  <si>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</si>
  <si>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</si>
  <si>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</si>
  <si>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</si>
  <si>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</si>
  <si>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</si>
  <si>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</si>
  <si>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</si>
  <si>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</si>
  <si>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</si>
  <si>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</si>
  <si>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</si>
  <si>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</si>
  <si>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</si>
  <si>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</si>
  <si>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</si>
  <si>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</si>
  <si>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</si>
  <si>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</si>
  <si>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</si>
  <si>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</si>
  <si>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</si>
  <si>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</si>
  <si>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</si>
  <si>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</si>
  <si>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</si>
  <si>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</si>
  <si>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</si>
  <si>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</si>
  <si>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</si>
  <si>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</si>
  <si>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</si>
  <si>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</si>
  <si>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</si>
  <si>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</si>
  <si>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</si>
  <si>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</si>
  <si>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</si>
  <si>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</si>
  <si>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</si>
  <si>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</si>
  <si>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</si>
  <si>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</si>
  <si>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</si>
  <si>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</si>
  <si>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</si>
  <si>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</si>
  <si>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</si>
  <si>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</si>
  <si>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</si>
  <si>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</si>
  <si>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</si>
  <si>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</si>
  <si>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</si>
  <si>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</si>
  <si>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</si>
  <si>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</si>
  <si>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</si>
  <si>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</si>
  <si>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</si>
  <si>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</si>
  <si>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</si>
  <si>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</si>
  <si>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</si>
  <si>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</si>
  <si>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</si>
  <si>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</si>
  <si>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</si>
  <si>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</si>
  <si>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</si>
  <si>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</si>
  <si>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</si>
  <si>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</si>
  <si>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</si>
  <si>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</si>
  <si>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</si>
  <si>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</si>
  <si>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</si>
  <si>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</si>
  <si>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</si>
  <si>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</si>
  <si>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</si>
  <si>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</si>
  <si>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</si>
  <si>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</si>
  <si>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</si>
  <si>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</si>
  <si>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</si>
  <si>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</si>
  <si>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</si>
  <si>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</si>
  <si>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</si>
  <si>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</si>
  <si>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</si>
  <si>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</si>
  <si>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</si>
  <si>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</si>
  <si>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</si>
  <si>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</si>
  <si>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</si>
  <si>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</si>
  <si>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</si>
  <si>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</si>
  <si>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</si>
  <si>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</si>
  <si>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</si>
  <si>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</si>
  <si>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</si>
  <si>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</si>
  <si>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</si>
  <si>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</si>
  <si>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</si>
  <si>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</si>
  <si>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</si>
  <si>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</si>
  <si>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</si>
  <si>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</si>
  <si>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</si>
  <si>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</si>
  <si>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</si>
  <si>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</si>
  <si>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</si>
  <si>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</si>
  <si>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</si>
  <si>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</si>
  <si>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</si>
  <si>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</si>
  <si>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</si>
  <si>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</si>
  <si>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</si>
  <si>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</si>
  <si>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</si>
  <si>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</si>
  <si>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</si>
  <si>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</si>
  <si>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</si>
  <si>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</si>
  <si>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</si>
  <si>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</si>
  <si>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</si>
  <si>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</si>
  <si>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</si>
  <si>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</si>
  <si>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</si>
  <si>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</si>
  <si>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</si>
  <si>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</si>
  <si>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</si>
  <si>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</si>
  <si>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</si>
  <si>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</si>
  <si>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</si>
  <si>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</si>
  <si>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</si>
  <si>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</si>
  <si>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</si>
  <si>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</si>
  <si>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</si>
  <si>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</si>
  <si>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</si>
  <si>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</si>
  <si>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</si>
  <si>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</si>
  <si>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</si>
  <si>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</si>
  <si>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</si>
  <si>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</si>
  <si>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</si>
  <si>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</si>
  <si>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</si>
  <si>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</si>
  <si>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</si>
  <si>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</si>
  <si>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</si>
  <si>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</si>
  <si>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</si>
  <si>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</si>
  <si>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</si>
  <si>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</si>
  <si>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</si>
  <si>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</si>
  <si>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</si>
  <si>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</si>
  <si>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</si>
  <si>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</si>
  <si>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</si>
  <si>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</si>
  <si>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</si>
  <si>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</si>
  <si>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</si>
  <si>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</si>
  <si>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</si>
  <si>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</si>
  <si>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</si>
  <si>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</si>
  <si>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</si>
  <si>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</si>
  <si>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</si>
  <si>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</si>
  <si>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</si>
  <si>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</si>
  <si>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</si>
  <si>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</si>
  <si>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</si>
  <si>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</si>
  <si>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</si>
  <si>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</si>
  <si>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</si>
  <si>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</si>
  <si>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</si>
  <si>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</si>
  <si>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</si>
  <si>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</si>
  <si>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</si>
  <si>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</si>
  <si>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</si>
  <si>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</si>
  <si>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</si>
  <si>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</si>
  <si>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</si>
  <si>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</si>
  <si>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</si>
  <si>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</si>
  <si>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</si>
  <si>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</si>
  <si>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</si>
  <si>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</si>
  <si>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</si>
  <si>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</si>
  <si>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</si>
  <si>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</si>
  <si>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</si>
  <si>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</si>
  <si>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</si>
  <si>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</si>
  <si>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</si>
  <si>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</si>
  <si>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</si>
  <si>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</si>
  <si>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</si>
  <si>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</si>
  <si>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</si>
  <si>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</si>
  <si>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</si>
  <si>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</si>
  <si>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</si>
  <si>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</si>
  <si>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</si>
  <si>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</si>
  <si>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</si>
  <si>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</si>
  <si>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</si>
  <si>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</si>
  <si>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</si>
  <si>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</si>
  <si>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</si>
  <si>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</si>
  <si>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</si>
  <si>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</si>
  <si>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</si>
  <si>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</si>
  <si>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</si>
  <si>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</si>
  <si>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</si>
  <si>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</si>
  <si>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</si>
  <si>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</si>
  <si>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</si>
  <si>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</si>
  <si>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</si>
  <si>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</si>
  <si>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</si>
  <si>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</si>
  <si>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</si>
  <si>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</si>
  <si>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</si>
  <si>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</si>
  <si>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</si>
  <si>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</si>
  <si>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</si>
  <si>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</si>
  <si>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</si>
  <si>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</si>
  <si>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</si>
  <si>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</si>
  <si>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</si>
  <si>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</si>
  <si>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</si>
  <si>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</si>
  <si>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</si>
  <si>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</si>
  <si>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</si>
  <si>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</si>
  <si>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</si>
  <si>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</si>
  <si>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</si>
  <si>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</si>
  <si>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</si>
  <si>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</si>
  <si>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</si>
  <si>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</si>
  <si>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</si>
  <si>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</si>
  <si>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</si>
  <si>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</si>
  <si>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</si>
  <si>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</si>
  <si>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</si>
  <si>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</si>
  <si>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</si>
  <si>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</si>
  <si>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</si>
  <si>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</si>
  <si>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</si>
  <si>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</si>
  <si>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</si>
  <si>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</si>
  <si>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</si>
  <si>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</si>
  <si>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</si>
  <si>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</si>
  <si>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</si>
  <si>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</si>
  <si>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</si>
  <si>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</si>
  <si>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</si>
  <si>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</si>
  <si>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</si>
  <si>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</si>
  <si>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</si>
  <si>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</si>
  <si>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</si>
  <si>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</si>
  <si>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</si>
  <si>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</si>
  <si>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</si>
  <si>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</si>
  <si>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</si>
  <si>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</si>
  <si>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</si>
  <si>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</si>
  <si>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</si>
  <si>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</si>
  <si>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</si>
  <si>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</si>
  <si>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</si>
  <si>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</si>
  <si>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</si>
  <si>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</si>
  <si>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</si>
  <si>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</si>
  <si>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</si>
  <si>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</si>
  <si>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</si>
  <si>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</si>
  <si>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</si>
  <si>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</si>
  <si>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</si>
  <si>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</si>
  <si>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</si>
  <si>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</si>
  <si>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</si>
  <si>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</si>
  <si>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</si>
  <si>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</si>
  <si>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</si>
  <si>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</si>
  <si>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</si>
  <si>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</si>
  <si>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</si>
  <si>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</si>
  <si>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</si>
  <si>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</si>
  <si>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</si>
  <si>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</si>
  <si>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</si>
  <si>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</si>
  <si>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</si>
  <si>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</si>
  <si>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</si>
  <si>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</si>
  <si>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</si>
  <si>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</si>
  <si>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</si>
  <si>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</si>
  <si>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</si>
  <si>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</si>
  <si>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</si>
  <si>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</si>
  <si>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</si>
  <si>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</si>
  <si>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</si>
  <si>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</si>
  <si>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</si>
  <si>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</si>
  <si>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</si>
  <si>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</si>
  <si>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</si>
  <si>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</si>
  <si>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</si>
  <si>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</si>
  <si>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</si>
  <si>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</si>
  <si>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</si>
  <si>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</si>
  <si>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</si>
  <si>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</si>
  <si>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</si>
  <si>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</si>
  <si>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</si>
  <si>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</si>
  <si>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</si>
  <si>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</si>
  <si>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</si>
  <si>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</si>
  <si>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</si>
  <si>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</si>
  <si>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</si>
  <si>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</si>
  <si>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</si>
  <si>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</si>
  <si>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</si>
  <si>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</si>
  <si>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</si>
  <si>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</si>
  <si>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</si>
  <si>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</si>
  <si>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</si>
  <si>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</si>
  <si>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</si>
  <si>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</si>
  <si>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</si>
  <si>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</si>
  <si>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</si>
  <si>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</si>
  <si>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</si>
  <si>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</si>
  <si>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</si>
  <si>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</si>
  <si>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</si>
  <si>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</si>
  <si>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</si>
  <si>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</si>
  <si>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</si>
  <si>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</si>
  <si>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</si>
  <si>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</si>
  <si>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</si>
  <si>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</si>
  <si>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</si>
  <si>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</si>
  <si>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</si>
  <si>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</si>
  <si>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</si>
  <si>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</si>
  <si>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</si>
  <si>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</si>
  <si>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</si>
  <si>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</si>
  <si>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</si>
  <si>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</si>
  <si>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</si>
  <si>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</si>
  <si>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</si>
  <si>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</si>
  <si>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</si>
  <si>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</si>
  <si>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</si>
  <si>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</si>
  <si>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</si>
  <si>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</si>
  <si>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</si>
  <si>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</si>
  <si>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</si>
  <si>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</si>
  <si>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</si>
  <si>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</si>
  <si>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</si>
  <si>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</si>
  <si>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</si>
  <si>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</si>
  <si>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</si>
  <si>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</si>
  <si>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</si>
  <si>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</si>
  <si>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</si>
  <si>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</si>
  <si>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</si>
  <si>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</si>
  <si>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</si>
  <si>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</si>
  <si>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</si>
  <si>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</si>
  <si>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</si>
  <si>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</si>
  <si>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</si>
  <si>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</si>
  <si>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</si>
  <si>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</si>
  <si>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</si>
  <si>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</si>
  <si>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</si>
  <si>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</si>
  <si>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</si>
  <si>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</si>
  <si>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</si>
  <si>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</si>
  <si>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</si>
  <si>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</si>
  <si>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</si>
  <si>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</si>
  <si>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</si>
  <si>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</si>
  <si>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</si>
  <si>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</si>
  <si>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</si>
  <si>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</si>
  <si>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</si>
  <si>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</si>
  <si>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</si>
  <si>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</si>
  <si>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</si>
  <si>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</si>
  <si>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</si>
  <si>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</si>
  <si>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</si>
  <si>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</si>
  <si>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</si>
  <si>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</si>
  <si>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</si>
  <si>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</si>
  <si>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</si>
  <si>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</si>
  <si>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</si>
  <si>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</si>
  <si>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</si>
  <si>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</si>
  <si>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</si>
  <si>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</si>
  <si>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</si>
  <si>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</si>
  <si>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</si>
  <si>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</si>
  <si>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</si>
  <si>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</si>
  <si>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</si>
  <si>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</si>
  <si>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</si>
  <si>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</si>
  <si>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</si>
  <si>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</si>
  <si>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</si>
  <si>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</si>
  <si>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</si>
  <si>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</si>
  <si>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</si>
  <si>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</si>
  <si>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</si>
  <si>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</si>
  <si>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</si>
  <si>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</si>
  <si>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</si>
  <si>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</si>
  <si>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</si>
  <si>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</si>
  <si>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</si>
  <si>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</si>
  <si>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</si>
  <si>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</si>
  <si>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</si>
  <si>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</si>
  <si>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</si>
  <si>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</si>
  <si>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</si>
  <si>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</si>
  <si>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</si>
  <si>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</si>
  <si>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</si>
  <si>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</si>
  <si>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</si>
  <si>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</si>
  <si>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</si>
  <si>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</si>
  <si>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</si>
  <si>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</si>
  <si>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</si>
  <si>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</si>
  <si>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</si>
  <si>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</si>
  <si>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</si>
  <si>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</si>
  <si>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</si>
  <si>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</si>
  <si>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</si>
  <si>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</si>
  <si>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</si>
  <si>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</si>
  <si>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</si>
  <si>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</si>
  <si>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</si>
  <si>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</si>
  <si>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</si>
  <si>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</si>
  <si>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</si>
  <si>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</si>
  <si>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</si>
  <si>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</si>
  <si>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</si>
  <si>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</si>
  <si>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</si>
  <si>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</si>
  <si>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</si>
  <si>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</si>
  <si>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</si>
  <si>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</si>
  <si>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</si>
  <si>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</si>
  <si>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</si>
  <si>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</si>
  <si>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</si>
  <si>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</si>
  <si>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</si>
  <si>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</si>
  <si>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</si>
  <si>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</si>
  <si>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</si>
  <si>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</si>
  <si>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</si>
  <si>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</si>
  <si>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</si>
  <si>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</si>
  <si>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</si>
  <si>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</si>
  <si>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</si>
  <si>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</si>
  <si>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</si>
  <si>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</si>
  <si>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</si>
  <si>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</si>
  <si>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</si>
  <si>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</si>
  <si>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</si>
  <si>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</si>
  <si>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</si>
  <si>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</si>
  <si>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</si>
  <si>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</si>
  <si>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</si>
  <si>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</si>
  <si>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</si>
  <si>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</si>
  <si>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</si>
  <si>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</si>
  <si>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</si>
  <si>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</si>
  <si>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</si>
  <si>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</si>
  <si>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</si>
  <si>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</si>
  <si>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</si>
  <si>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</si>
  <si>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</si>
  <si>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</si>
  <si>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</si>
  <si>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</si>
  <si>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</si>
  <si>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</si>
  <si>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</si>
  <si>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</si>
  <si>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</si>
  <si>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</si>
  <si>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</si>
  <si>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</si>
  <si>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</si>
  <si>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</si>
  <si>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</si>
  <si>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</si>
  <si>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</si>
  <si>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</si>
  <si>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</si>
  <si>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</si>
  <si>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</si>
  <si>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</si>
  <si>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</si>
  <si>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</si>
  <si>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</si>
  <si>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</si>
  <si>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</si>
  <si>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</si>
  <si>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</si>
  <si>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</si>
  <si>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</si>
  <si>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</si>
  <si>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</si>
  <si>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</si>
  <si>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</si>
  <si>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</si>
  <si>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</si>
  <si>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</si>
  <si>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</si>
  <si>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</si>
  <si>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</si>
  <si>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</si>
  <si>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</si>
  <si>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</si>
  <si>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</si>
  <si>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</si>
  <si>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</si>
  <si>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</si>
  <si>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</si>
  <si>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</si>
  <si>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</si>
  <si>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</si>
  <si>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</si>
  <si>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</si>
  <si>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</si>
  <si>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</si>
  <si>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</si>
  <si>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</si>
  <si>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</si>
  <si>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</si>
  <si>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</si>
  <si>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</si>
  <si>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</si>
  <si>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</si>
  <si>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</si>
  <si>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</si>
  <si>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</si>
  <si>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</si>
  <si>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</si>
  <si>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</si>
  <si>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</si>
  <si>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</si>
  <si>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</si>
  <si>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</si>
  <si>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</si>
  <si>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</si>
  <si>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</si>
  <si>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</si>
  <si>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</si>
  <si>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</si>
  <si>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</si>
  <si>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</si>
  <si>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</si>
  <si>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</si>
  <si>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</si>
  <si>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</si>
  <si>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</si>
  <si>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</si>
  <si>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</si>
  <si>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</si>
  <si>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</si>
  <si>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</si>
  <si>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</si>
  <si>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</si>
  <si>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</si>
  <si>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</si>
  <si>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</si>
  <si>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</si>
  <si>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</si>
  <si>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</si>
  <si>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</si>
  <si>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</si>
  <si>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</si>
  <si>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</si>
  <si>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</si>
  <si>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</si>
  <si>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</si>
  <si>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</si>
  <si>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</si>
  <si>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</si>
  <si>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</si>
  <si>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</si>
  <si>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</si>
  <si>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</si>
  <si>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</si>
  <si>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</si>
  <si>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</si>
  <si>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</si>
  <si>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</si>
  <si>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</si>
  <si>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</si>
  <si>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</si>
  <si>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</si>
  <si>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</si>
  <si>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</si>
  <si>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</si>
  <si>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</si>
  <si>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</si>
  <si>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</si>
  <si>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</si>
  <si>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</si>
  <si>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</si>
  <si>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</si>
  <si>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</si>
  <si>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</si>
  <si>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</si>
  <si>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</si>
  <si>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</si>
  <si>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</si>
  <si>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</si>
  <si>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</si>
  <si>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</si>
  <si>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</si>
  <si>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</si>
  <si>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</si>
  <si>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</si>
  <si>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</si>
  <si>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</si>
  <si>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</si>
  <si>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</si>
  <si>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</si>
  <si>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</si>
  <si>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</si>
  <si>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</si>
  <si>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</si>
  <si>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</si>
  <si>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</si>
  <si>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</si>
  <si>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</si>
  <si>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</si>
  <si>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</si>
  <si>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</si>
  <si>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</si>
  <si>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</si>
  <si>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</si>
  <si>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</si>
  <si>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</si>
  <si>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</si>
  <si>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</si>
  <si>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</si>
  <si>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</si>
  <si>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</si>
  <si>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</si>
  <si>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</si>
  <si>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</si>
  <si>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</si>
  <si>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</si>
  <si>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</si>
  <si>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</si>
  <si>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</si>
  <si>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</si>
  <si>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</si>
  <si>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</si>
  <si>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</si>
  <si>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</si>
  <si>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</si>
  <si>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</si>
  <si>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</si>
  <si>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</si>
  <si>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</si>
  <si>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</si>
  <si>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</si>
  <si>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</si>
  <si>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</si>
  <si>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</si>
  <si>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</si>
  <si>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</si>
  <si>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</si>
  <si>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</si>
  <si>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</si>
  <si>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</si>
  <si>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</si>
  <si>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</si>
  <si>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</si>
  <si>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</si>
  <si>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</si>
  <si>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</si>
  <si>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</si>
  <si>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</si>
  <si>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</si>
  <si>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</si>
  <si>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</si>
  <si>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</si>
  <si>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</si>
  <si>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</si>
  <si>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</si>
  <si>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</si>
  <si>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</si>
  <si>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</si>
  <si>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</si>
  <si>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</si>
  <si>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</si>
  <si>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</si>
  <si>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</si>
  <si>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</si>
  <si>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</si>
  <si>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</si>
  <si>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</si>
  <si>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</si>
  <si>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</si>
  <si>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</si>
  <si>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</si>
  <si>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</si>
  <si>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</si>
  <si>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</si>
  <si>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</si>
  <si>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</si>
  <si>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</si>
  <si>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</si>
  <si>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</si>
  <si>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</si>
  <si>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</si>
  <si>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</si>
  <si>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</si>
  <si>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</si>
  <si>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</si>
  <si>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</si>
  <si>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</si>
  <si>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</si>
  <si>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</si>
  <si>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</si>
  <si>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</si>
  <si>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</si>
  <si>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</si>
  <si>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</si>
  <si>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</si>
  <si>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</si>
  <si>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</si>
  <si>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</si>
  <si>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</si>
  <si>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</si>
  <si>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</si>
  <si>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</si>
  <si>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</si>
  <si>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</si>
  <si>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</si>
  <si>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</si>
  <si>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</si>
  <si>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</si>
  <si>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</si>
  <si>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</si>
  <si>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</si>
  <si>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</si>
  <si>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</si>
  <si>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</si>
  <si>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</si>
  <si>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</si>
  <si>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</si>
  <si>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</si>
  <si>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</si>
  <si>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</si>
  <si>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</si>
  <si>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</si>
  <si>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</si>
  <si>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</si>
  <si>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</si>
  <si>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</si>
  <si>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</si>
  <si>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</si>
  <si>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</si>
  <si>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</si>
  <si>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</si>
  <si>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</si>
  <si>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</si>
  <si>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</si>
  <si>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</si>
  <si>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</si>
  <si>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</si>
  <si>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</si>
  <si>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</si>
  <si>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</si>
  <si>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</si>
  <si>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</si>
  <si>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</si>
  <si>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</si>
  <si>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</si>
  <si>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</si>
  <si>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</si>
  <si>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</si>
  <si>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</si>
  <si>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</si>
  <si>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</si>
  <si>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</si>
  <si>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</si>
  <si>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</si>
  <si>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</si>
  <si>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</si>
  <si>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</si>
  <si>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</si>
  <si>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</si>
  <si>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</si>
  <si>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</si>
  <si>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</si>
  <si>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</si>
  <si>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</si>
  <si>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</si>
  <si>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</si>
  <si>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</si>
  <si>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</si>
  <si>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</si>
  <si>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</si>
  <si>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</si>
  <si>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</si>
  <si>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</si>
  <si>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</si>
  <si>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</si>
  <si>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</si>
  <si>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</si>
  <si>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</si>
  <si>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</si>
  <si>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</si>
  <si>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</si>
  <si>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</si>
  <si>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</si>
  <si>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</si>
  <si>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</si>
  <si>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</si>
  <si>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</si>
  <si>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</si>
  <si>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</si>
  <si>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</si>
  <si>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</si>
  <si>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</si>
  <si>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</si>
  <si>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</si>
  <si>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</si>
  <si>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</si>
  <si>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</si>
  <si>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</si>
  <si>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</si>
  <si>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</si>
  <si>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</si>
  <si>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</si>
  <si>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</si>
  <si>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</si>
  <si>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</si>
  <si>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</si>
  <si>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</si>
  <si>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</si>
  <si>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</si>
  <si>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</si>
  <si>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</si>
  <si>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</si>
  <si>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</si>
  <si>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</si>
  <si>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</si>
  <si>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</si>
  <si>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</si>
  <si>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</si>
  <si>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</si>
  <si>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</si>
  <si>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</si>
  <si>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</si>
  <si>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</si>
  <si>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</si>
  <si>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</si>
  <si>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</si>
  <si>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</si>
  <si>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</si>
  <si>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</si>
  <si>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</si>
  <si>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</si>
  <si>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</si>
  <si>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</si>
  <si>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</si>
  <si>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</si>
  <si>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</si>
  <si>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</si>
  <si>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</si>
  <si>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</si>
  <si>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</si>
  <si>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</si>
  <si>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</si>
  <si>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</si>
  <si>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</si>
  <si>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</si>
  <si>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</si>
  <si>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</si>
  <si>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</si>
  <si>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</si>
  <si>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</si>
  <si>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</si>
  <si>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</si>
  <si>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</si>
  <si>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</si>
  <si>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</si>
  <si>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</si>
  <si>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</si>
  <si>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</si>
  <si>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</si>
  <si>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</si>
  <si>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</si>
  <si>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</si>
  <si>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</si>
  <si>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</si>
  <si>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</si>
  <si>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</si>
  <si>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</si>
  <si>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</si>
  <si>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</si>
  <si>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</si>
  <si>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</si>
  <si>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</si>
  <si>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</si>
  <si>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</si>
  <si>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</si>
  <si>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</si>
  <si>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</si>
  <si>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</si>
  <si>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</si>
  <si>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</si>
  <si>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</si>
  <si>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</si>
  <si>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</si>
  <si>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</si>
  <si>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</si>
  <si>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</si>
  <si>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</si>
  <si>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</si>
  <si>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</si>
  <si>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</si>
  <si>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</si>
  <si>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</si>
  <si>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</si>
  <si>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</si>
  <si>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</si>
  <si>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</si>
  <si>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</si>
  <si>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</si>
  <si>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</si>
  <si>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</si>
  <si>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</si>
  <si>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</si>
  <si>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</si>
  <si>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</si>
  <si>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</si>
  <si>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</si>
  <si>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</si>
  <si>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</si>
  <si>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</si>
  <si>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</si>
  <si>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</si>
  <si>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</si>
  <si>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</si>
  <si>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</si>
  <si>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</si>
  <si>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</si>
  <si>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</si>
  <si>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</si>
  <si>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</si>
  <si>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</si>
  <si>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</si>
  <si>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</si>
  <si>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</si>
  <si>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</si>
  <si>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</si>
  <si>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</si>
  <si>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</si>
  <si>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</si>
  <si>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</si>
  <si>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</si>
  <si>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</si>
  <si>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</si>
  <si>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</si>
  <si>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</si>
  <si>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</si>
  <si>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</si>
  <si>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</si>
  <si>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</si>
  <si>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</si>
  <si>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</si>
  <si>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</si>
  <si>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</si>
  <si>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</si>
  <si>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</si>
  <si>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</si>
  <si>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</si>
  <si>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</si>
  <si>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</si>
  <si>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</si>
  <si>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</si>
  <si>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</si>
  <si>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</si>
  <si>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</si>
  <si>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</si>
  <si>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</si>
  <si>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</si>
  <si>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</si>
  <si>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</si>
  <si>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</si>
  <si>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</si>
  <si>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</si>
  <si>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</si>
  <si>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</si>
  <si>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</si>
  <si>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</si>
  <si>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</si>
  <si>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</si>
  <si>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</si>
  <si>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</si>
  <si>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</si>
  <si>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</si>
  <si>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</si>
  <si>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</si>
  <si>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</si>
  <si>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</si>
  <si>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</si>
  <si>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</si>
  <si>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</si>
  <si>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</si>
  <si>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</si>
  <si>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</si>
  <si>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</si>
  <si>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</si>
  <si>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</si>
  <si>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</si>
  <si>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</si>
  <si>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</si>
  <si>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</si>
  <si>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</si>
  <si>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</si>
  <si>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</si>
  <si>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</si>
  <si>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</si>
  <si>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</si>
  <si>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</si>
  <si>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</si>
  <si>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</si>
  <si>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</si>
  <si>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</si>
  <si>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</si>
  <si>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</si>
  <si>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</si>
  <si>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</si>
  <si>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</si>
  <si>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</si>
  <si>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</si>
  <si>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</si>
  <si>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</si>
  <si>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</si>
  <si>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</si>
  <si>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</si>
  <si>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</si>
  <si>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</si>
  <si>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</si>
  <si>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</si>
  <si>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</si>
  <si>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</si>
  <si>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</si>
  <si>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</si>
  <si>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</si>
  <si>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</si>
  <si>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</si>
  <si>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</si>
  <si>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</si>
  <si>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</si>
  <si>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</si>
  <si>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</si>
  <si>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</si>
  <si>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</si>
  <si>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</si>
  <si>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</si>
  <si>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</si>
  <si>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</si>
  <si>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</si>
  <si>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</si>
  <si>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</si>
  <si>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</si>
  <si>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</si>
  <si>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</si>
  <si>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</si>
  <si>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</si>
  <si>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</si>
  <si>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</si>
  <si>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</si>
  <si>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</si>
  <si>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</si>
  <si>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</si>
  <si>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</si>
  <si>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</si>
  <si>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</si>
  <si>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</si>
  <si>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</si>
  <si>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</si>
  <si>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</si>
  <si>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</si>
  <si>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</si>
  <si>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</si>
  <si>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</si>
  <si>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</si>
  <si>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</si>
  <si>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</si>
  <si>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</si>
  <si>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</si>
  <si>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</si>
  <si>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</si>
  <si>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</si>
  <si>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</si>
  <si>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</si>
  <si>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</si>
  <si>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</si>
  <si>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</si>
  <si>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</si>
  <si>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</si>
  <si>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</si>
  <si>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</si>
  <si>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</si>
  <si>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</si>
  <si>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</si>
  <si>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</si>
  <si>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</si>
  <si>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</si>
  <si>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</si>
  <si>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</si>
  <si>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</si>
  <si>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</si>
  <si>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</si>
  <si>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</si>
  <si>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</si>
  <si>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</si>
  <si>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</si>
  <si>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</si>
  <si>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</si>
  <si>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</si>
  <si>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</si>
  <si>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</si>
  <si>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</si>
  <si>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</si>
  <si>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</si>
  <si>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</si>
  <si>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</si>
  <si>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</si>
  <si>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</si>
  <si>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</si>
  <si>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</si>
  <si>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</si>
  <si>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</si>
  <si>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</si>
  <si>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</si>
  <si>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</si>
  <si>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</si>
  <si>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</si>
  <si>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</si>
  <si>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</si>
  <si>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</si>
  <si>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</si>
  <si>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</si>
  <si>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</si>
  <si>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</si>
  <si>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</si>
  <si>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</si>
  <si>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</si>
  <si>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</si>
  <si>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</si>
  <si>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</si>
  <si>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</si>
  <si>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</si>
  <si>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</si>
  <si>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</si>
  <si>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</si>
  <si>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</si>
  <si>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</si>
  <si>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</si>
  <si>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</si>
  <si>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</si>
  <si>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</si>
  <si>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</si>
  <si>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</si>
  <si>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</si>
  <si>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</si>
  <si>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</si>
  <si>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</si>
  <si>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</si>
  <si>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</si>
  <si>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</si>
  <si>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</si>
  <si>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</si>
  <si>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</si>
  <si>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</si>
  <si>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</si>
  <si>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</si>
  <si>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</si>
  <si>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</si>
  <si>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</si>
  <si>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</si>
  <si>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</si>
  <si>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</si>
  <si>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</si>
  <si>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</si>
  <si>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</si>
  <si>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</si>
  <si>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</si>
  <si>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</si>
  <si>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</si>
  <si>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</si>
  <si>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</si>
  <si>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</si>
  <si>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</si>
  <si>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</si>
  <si>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</si>
  <si>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</si>
  <si>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</si>
  <si>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</si>
  <si>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</si>
  <si>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</si>
  <si>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</si>
  <si>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</si>
  <si>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</si>
  <si>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</si>
  <si>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</si>
  <si>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</si>
  <si>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</si>
  <si>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</si>
  <si>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</si>
  <si>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</si>
  <si>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</si>
  <si>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</si>
  <si>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</si>
  <si>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</si>
  <si>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</si>
  <si>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</si>
  <si>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</si>
  <si>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</si>
  <si>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</si>
  <si>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</si>
  <si>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</si>
  <si>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</si>
  <si>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</si>
  <si>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</si>
  <si>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</si>
  <si>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</si>
  <si>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</si>
  <si>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</si>
  <si>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</si>
  <si>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</si>
  <si>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</si>
  <si>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</si>
  <si>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</si>
  <si>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</si>
  <si>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</si>
  <si>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</si>
  <si>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</si>
  <si>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</si>
  <si>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</si>
  <si>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</si>
  <si>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</si>
  <si>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</si>
  <si>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</si>
  <si>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</si>
  <si>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</si>
  <si>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</si>
  <si>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</si>
  <si>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</si>
  <si>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</si>
  <si>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</si>
  <si>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</si>
  <si>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</si>
  <si>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</si>
  <si>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</si>
  <si>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</si>
  <si>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</si>
  <si>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</si>
  <si>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</si>
  <si>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</si>
  <si>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</si>
  <si>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</si>
  <si>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</si>
  <si>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</si>
  <si>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</si>
  <si>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</si>
  <si>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</si>
  <si>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</si>
  <si>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</si>
  <si>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</si>
  <si>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</si>
  <si>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</si>
  <si>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</si>
  <si>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</si>
  <si>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</si>
  <si>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</si>
  <si>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</si>
  <si>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</si>
  <si>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</si>
  <si>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</si>
  <si>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</si>
  <si>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</si>
  <si>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</si>
  <si>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</si>
  <si>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</si>
  <si>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</si>
  <si>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</si>
  <si>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</si>
  <si>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</si>
  <si>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</si>
  <si>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</si>
  <si>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</si>
  <si>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</si>
  <si>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</si>
  <si>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</si>
  <si>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</si>
  <si>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</si>
  <si>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</si>
  <si>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</si>
  <si>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</si>
  <si>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</si>
  <si>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</si>
  <si>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</si>
  <si>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</si>
  <si>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</si>
  <si>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</si>
  <si>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</si>
  <si>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</si>
  <si>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</si>
  <si>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</si>
  <si>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</si>
  <si>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</si>
  <si>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</si>
  <si>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</si>
  <si>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</si>
  <si>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</si>
  <si>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</si>
  <si>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</si>
  <si>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</si>
  <si>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</si>
  <si>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</si>
  <si>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</si>
  <si>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</si>
  <si>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</si>
  <si>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</si>
  <si>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</si>
  <si>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</si>
  <si>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</si>
  <si>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</si>
  <si>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</si>
  <si>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</si>
  <si>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</si>
  <si>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</si>
  <si>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</si>
  <si>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</si>
  <si>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</si>
  <si>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</si>
  <si>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</si>
  <si>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</si>
  <si>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</si>
  <si>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</si>
  <si>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</si>
  <si>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</si>
  <si>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</si>
  <si>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</si>
  <si>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</si>
  <si>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</si>
  <si>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</si>
  <si>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</si>
  <si>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</si>
  <si>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</si>
  <si>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</si>
  <si>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</si>
  <si>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</si>
  <si>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</si>
  <si>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</si>
  <si>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</si>
  <si>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</si>
  <si>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</si>
  <si>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</si>
  <si>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</si>
  <si>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</si>
  <si>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</si>
  <si>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</si>
  <si>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</si>
  <si>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</si>
  <si>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</si>
  <si>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</si>
  <si>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</si>
  <si>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</si>
  <si>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</si>
  <si>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</si>
  <si>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</si>
  <si>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</si>
  <si>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</si>
  <si>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</si>
  <si>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</si>
  <si>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</si>
  <si>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</si>
  <si>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</si>
  <si>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</si>
  <si>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</si>
  <si>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</si>
  <si>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</si>
  <si>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</si>
  <si>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</si>
  <si>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</si>
  <si>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</si>
  <si>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</si>
  <si>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</si>
  <si>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</si>
  <si>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</si>
  <si>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</si>
  <si>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</si>
  <si>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</si>
  <si>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</si>
  <si>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</si>
  <si>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</si>
  <si>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</si>
  <si>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</si>
  <si>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</si>
  <si>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</si>
  <si>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</si>
  <si>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</si>
  <si>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</si>
  <si>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</si>
  <si>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</si>
  <si>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</si>
  <si>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</si>
  <si>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</si>
  <si>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</si>
  <si>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</si>
  <si>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</si>
  <si>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</si>
  <si>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</si>
  <si>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</si>
  <si>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</si>
  <si>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</si>
  <si>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</si>
  <si>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</si>
  <si>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</si>
  <si>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</si>
  <si>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</si>
  <si>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</si>
  <si>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</si>
  <si>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</si>
  <si>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</si>
  <si>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</si>
  <si>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</si>
  <si>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</si>
  <si>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</si>
  <si>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</si>
  <si>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</si>
  <si>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</si>
  <si>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</si>
  <si>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</si>
  <si>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</si>
  <si>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</si>
  <si>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</si>
  <si>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</si>
  <si>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</si>
  <si>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</si>
  <si>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</si>
  <si>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</si>
  <si>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</si>
  <si>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</si>
  <si>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</si>
  <si>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</si>
  <si>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</si>
  <si>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</si>
  <si>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</si>
  <si>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</si>
  <si>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</si>
  <si>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</si>
  <si>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</si>
  <si>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</si>
  <si>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</si>
  <si>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</si>
  <si>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</si>
  <si>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</si>
  <si>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</si>
  <si>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</si>
  <si>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</si>
  <si>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</si>
  <si>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</si>
  <si>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</si>
  <si>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</si>
  <si>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</si>
  <si>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</si>
  <si>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</si>
  <si>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</si>
  <si>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</si>
  <si>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</si>
  <si>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</si>
  <si>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</si>
  <si>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</si>
  <si>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</si>
  <si>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</si>
  <si>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</si>
  <si>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</si>
  <si>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</si>
  <si>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</si>
  <si>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</si>
  <si>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</si>
  <si>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</si>
  <si>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</si>
  <si>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</si>
  <si>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</si>
  <si>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</si>
  <si>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</si>
  <si>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</si>
  <si>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</si>
  <si>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</si>
  <si>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</si>
  <si>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</si>
  <si>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</si>
  <si>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</si>
  <si>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</si>
  <si>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</si>
  <si>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</si>
  <si>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</si>
  <si>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</si>
  <si>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</si>
  <si>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</si>
  <si>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</si>
  <si>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</si>
  <si>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</si>
  <si>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</si>
  <si>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</si>
  <si>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</si>
  <si>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</si>
  <si>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</si>
  <si>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</si>
  <si>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</si>
  <si>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</si>
  <si>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</si>
  <si>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</si>
  <si>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</si>
  <si>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</si>
  <si>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</si>
  <si>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</si>
  <si>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</si>
  <si>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</si>
  <si>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</si>
  <si>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</si>
  <si>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</si>
  <si>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</si>
  <si>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</si>
  <si>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</si>
  <si>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</si>
  <si>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</si>
  <si>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</si>
  <si>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</si>
  <si>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</si>
  <si>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</si>
  <si>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</si>
  <si>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</si>
  <si>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</si>
  <si>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</si>
  <si>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</si>
  <si>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</si>
  <si>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</si>
  <si>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</si>
  <si>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</si>
  <si>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</si>
  <si>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</si>
  <si>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</si>
  <si>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</si>
  <si>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</si>
  <si>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</si>
  <si>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</si>
  <si>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</si>
  <si>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</si>
  <si>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</si>
  <si>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</si>
  <si>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</si>
  <si>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</si>
  <si>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</si>
  <si>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</si>
  <si>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</si>
  <si>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</si>
  <si>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</si>
  <si>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</si>
  <si>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</si>
  <si>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</si>
  <si>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</si>
  <si>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</si>
  <si>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</si>
  <si>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</si>
  <si>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</si>
  <si>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</si>
  <si>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</si>
  <si>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</si>
  <si>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</si>
  <si>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</si>
  <si>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</si>
  <si>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</si>
  <si>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</si>
  <si>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</si>
  <si>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</si>
  <si>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</si>
  <si>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</si>
  <si>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</si>
  <si>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</si>
  <si>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</si>
  <si>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</si>
  <si>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</si>
  <si>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</si>
  <si>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</si>
  <si>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</si>
  <si>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</si>
  <si>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</si>
  <si>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</si>
  <si>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</si>
  <si>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</si>
  <si>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</si>
  <si>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</si>
  <si>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</si>
  <si>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</si>
  <si>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</si>
  <si>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</si>
  <si>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</si>
  <si>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</si>
  <si>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</si>
  <si>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</si>
  <si>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</si>
  <si>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</si>
  <si>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</si>
  <si>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</si>
  <si>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</si>
  <si>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</si>
  <si>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</si>
  <si>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</si>
  <si>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</si>
  <si>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</si>
  <si>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</si>
  <si>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</si>
  <si>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</si>
  <si>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</si>
  <si>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</si>
  <si>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</si>
  <si>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</si>
  <si>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</si>
  <si>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</si>
  <si>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</si>
  <si>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</si>
  <si>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</si>
  <si>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</si>
  <si>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</si>
  <si>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</si>
  <si>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</si>
  <si>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</si>
  <si>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</si>
  <si>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</si>
  <si>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</si>
  <si>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</si>
  <si>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</si>
  <si>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</si>
  <si>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</si>
  <si>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</si>
  <si>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</si>
  <si>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</si>
  <si>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</si>
  <si>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</si>
  <si>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</si>
  <si>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</si>
  <si>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</si>
  <si>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</si>
  <si>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</si>
  <si>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</si>
  <si>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</si>
  <si>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</si>
  <si>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</si>
  <si>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</si>
  <si>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</si>
  <si>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</si>
  <si>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</si>
  <si>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</si>
  <si>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</si>
  <si>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</si>
  <si>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</si>
  <si>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</si>
  <si>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</si>
  <si>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</si>
  <si>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</si>
  <si>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</si>
  <si>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</si>
  <si>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</si>
  <si>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</si>
  <si>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</si>
  <si>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</si>
  <si>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</si>
  <si>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</si>
  <si>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</si>
  <si>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</si>
  <si>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</si>
  <si>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</si>
  <si>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</si>
  <si>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</si>
  <si>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</si>
  <si>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</si>
  <si>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</si>
  <si>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</si>
  <si>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</si>
  <si>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</si>
  <si>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</si>
  <si>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</si>
  <si>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</si>
  <si>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</si>
  <si>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</si>
  <si>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</si>
  <si>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</si>
  <si>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</si>
  <si>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</si>
  <si>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</si>
  <si>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</si>
  <si>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</si>
  <si>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</si>
  <si>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</si>
  <si>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</si>
  <si>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</si>
  <si>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</si>
  <si>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</si>
  <si>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</si>
  <si>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</si>
  <si>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</si>
  <si>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</si>
  <si>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</si>
  <si>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</si>
  <si>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</si>
  <si>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</si>
  <si>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</si>
  <si>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</si>
  <si>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</si>
  <si>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</si>
  <si>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</si>
  <si>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</si>
  <si>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</si>
  <si>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</si>
  <si>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</si>
  <si>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</si>
  <si>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</si>
  <si>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</si>
  <si>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</si>
  <si>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</si>
  <si>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</si>
  <si>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</si>
  <si>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</si>
  <si>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</si>
  <si>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</si>
  <si>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</si>
  <si>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</si>
  <si>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</si>
  <si>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</si>
  <si>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</si>
  <si>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</si>
  <si>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</si>
  <si>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</si>
  <si>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</si>
  <si>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</si>
  <si>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</si>
  <si>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</si>
  <si>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</si>
  <si>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</si>
  <si>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</si>
  <si>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</si>
  <si>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</si>
  <si>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</si>
  <si>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</si>
  <si>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</si>
  <si>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</si>
  <si>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</si>
  <si>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</si>
  <si>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</si>
  <si>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</si>
  <si>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</si>
  <si>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</si>
  <si>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</si>
  <si>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</si>
  <si>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</si>
  <si>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</si>
  <si>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</si>
  <si>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</si>
  <si>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</si>
  <si>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</si>
  <si>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</si>
  <si>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</si>
  <si>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</si>
  <si>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</si>
  <si>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</si>
  <si>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</si>
  <si>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</si>
  <si>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</si>
  <si>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</si>
  <si>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</si>
  <si>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</si>
  <si>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</si>
  <si>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</si>
  <si>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</si>
  <si>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</si>
  <si>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</si>
  <si>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</si>
  <si>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</si>
  <si>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</si>
  <si>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</si>
  <si>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</si>
  <si>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</si>
  <si>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</si>
  <si>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</si>
  <si>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</si>
  <si>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</si>
  <si>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</si>
  <si>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</si>
  <si>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</si>
  <si>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</si>
  <si>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</si>
  <si>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</si>
  <si>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</si>
  <si>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</si>
  <si>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</si>
  <si>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</si>
  <si>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</si>
  <si>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</si>
  <si>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</si>
  <si>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</si>
  <si>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</si>
  <si>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</si>
  <si>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</si>
  <si>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</si>
  <si>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</si>
  <si>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</si>
  <si>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</si>
  <si>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</si>
  <si>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</si>
  <si>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</si>
  <si>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</si>
  <si>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</si>
  <si>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</si>
  <si>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</si>
  <si>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</si>
  <si>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</si>
  <si>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</si>
  <si>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</si>
  <si>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</si>
  <si>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</si>
  <si>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</si>
  <si>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</si>
  <si>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</si>
  <si>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</si>
  <si>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</si>
  <si>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</si>
  <si>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</si>
  <si>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</si>
  <si>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</si>
  <si>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</si>
  <si>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</si>
  <si>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</si>
  <si>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</si>
  <si>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</si>
  <si>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</si>
  <si>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</si>
  <si>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</si>
  <si>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</si>
  <si>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</si>
  <si>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</si>
  <si>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</si>
  <si>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</si>
  <si>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</si>
  <si>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</si>
  <si>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</si>
  <si>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</si>
  <si>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</si>
  <si>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</si>
  <si>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</si>
  <si>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</si>
  <si>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</si>
  <si>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</si>
  <si>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</si>
  <si>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</si>
  <si>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</si>
  <si>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</si>
  <si>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</si>
  <si>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</si>
  <si>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</si>
  <si>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</si>
  <si>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</si>
  <si>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</si>
  <si>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</si>
  <si>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</si>
  <si>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</si>
  <si>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</si>
  <si>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</si>
  <si>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</si>
  <si>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</si>
  <si>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</si>
  <si>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</si>
  <si>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</si>
  <si>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</si>
  <si>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</si>
  <si>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</si>
  <si>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</si>
  <si>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</si>
  <si>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</si>
  <si>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</si>
  <si>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</si>
  <si>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</si>
  <si>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</si>
  <si>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</si>
  <si>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</si>
  <si>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</si>
  <si>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</si>
  <si>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</si>
  <si>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</si>
  <si>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</si>
  <si>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</si>
  <si>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</si>
  <si>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</si>
  <si>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</si>
  <si>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</si>
  <si>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</si>
  <si>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</si>
  <si>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</si>
  <si>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</si>
  <si>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</si>
  <si>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</si>
  <si>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</si>
  <si>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</si>
  <si>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</si>
  <si>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</si>
  <si>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</si>
  <si>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</si>
  <si>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</si>
  <si>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</si>
  <si>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</si>
  <si>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</si>
  <si>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</si>
  <si>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</si>
  <si>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</si>
  <si>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</si>
  <si>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</si>
  <si>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</si>
  <si>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</si>
  <si>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</si>
  <si>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</si>
  <si>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</si>
  <si>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</si>
  <si>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</si>
  <si>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</si>
  <si>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</si>
  <si>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</si>
  <si>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</si>
  <si>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</si>
  <si>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</si>
  <si>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</si>
  <si>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</si>
  <si>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</si>
  <si>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</si>
  <si>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</si>
  <si>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</si>
  <si>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</si>
  <si>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</si>
  <si>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</si>
  <si>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</si>
  <si>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</si>
  <si>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</si>
  <si>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</si>
  <si>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</si>
  <si>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</si>
  <si>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</si>
  <si>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</si>
  <si>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</si>
  <si>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</si>
  <si>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</si>
  <si>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</si>
  <si>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</si>
  <si>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</si>
  <si>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</si>
  <si>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</si>
  <si>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</si>
  <si>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</si>
  <si>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</si>
  <si>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</si>
  <si>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</si>
  <si>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</si>
  <si>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</si>
  <si>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</si>
  <si>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</si>
  <si>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</si>
  <si>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</si>
  <si>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</si>
  <si>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</si>
  <si>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</si>
  <si>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</si>
  <si>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</si>
  <si>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</si>
  <si>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</si>
  <si>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</si>
  <si>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</si>
  <si>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</si>
  <si>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</si>
  <si>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</si>
  <si>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</si>
  <si>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</si>
  <si>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</si>
  <si>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</si>
  <si>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</si>
  <si>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</si>
  <si>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</si>
  <si>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</si>
  <si>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</si>
  <si>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</si>
  <si>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</si>
  <si>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</si>
  <si>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</si>
  <si>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</si>
  <si>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</si>
  <si>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</si>
  <si>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</si>
  <si>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</si>
  <si>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</si>
  <si>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</si>
  <si>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</si>
  <si>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</si>
  <si>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</si>
  <si>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</si>
  <si>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</si>
  <si>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</si>
  <si>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</si>
  <si>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</si>
  <si>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</si>
  <si>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</si>
  <si>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</si>
  <si>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</si>
  <si>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</si>
  <si>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</si>
  <si>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</si>
  <si>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</si>
  <si>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</si>
  <si>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</si>
  <si>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</si>
  <si>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</si>
  <si>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</si>
  <si>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</si>
  <si>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</si>
  <si>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</si>
  <si>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</si>
  <si>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</si>
  <si>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</si>
  <si>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</si>
  <si>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</si>
  <si>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</si>
  <si>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</si>
  <si>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</si>
  <si>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</si>
  <si>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</si>
  <si>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</si>
  <si>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</si>
  <si>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</si>
  <si>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</si>
  <si>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</si>
  <si>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</si>
  <si>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</si>
  <si>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</si>
  <si>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</si>
  <si>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</si>
  <si>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</si>
  <si>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</si>
  <si>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</si>
  <si>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</si>
  <si>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</si>
  <si>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</si>
  <si>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</si>
  <si>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</si>
  <si>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</si>
  <si>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</si>
  <si>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</si>
  <si>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</si>
  <si>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</si>
  <si>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</si>
  <si>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</si>
  <si>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</si>
  <si>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</si>
  <si>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</si>
  <si>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</si>
  <si>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</si>
  <si>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</si>
  <si>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</si>
  <si>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</si>
  <si>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</si>
  <si>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</si>
  <si>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</si>
  <si>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</si>
  <si>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</si>
  <si>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</si>
  <si>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</si>
  <si>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</si>
  <si>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</si>
  <si>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</si>
  <si>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</si>
  <si>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</si>
  <si>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</si>
  <si>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</si>
  <si>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</si>
  <si>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</si>
  <si>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</si>
  <si>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</si>
  <si>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</si>
  <si>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</si>
  <si>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</si>
  <si>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</si>
  <si>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</si>
  <si>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</si>
  <si>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</si>
  <si>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</si>
  <si>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</si>
  <si>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</si>
  <si>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</si>
  <si>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</si>
  <si>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</si>
  <si>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</si>
  <si>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</si>
  <si>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</si>
  <si>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</si>
  <si>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</si>
  <si>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</si>
  <si>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</si>
  <si>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</si>
  <si>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</si>
  <si>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</si>
  <si>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</si>
  <si>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</si>
  <si>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</si>
  <si>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</si>
  <si>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</si>
  <si>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</si>
  <si>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</si>
  <si>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</si>
  <si>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</si>
  <si>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</si>
  <si>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</si>
  <si>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</si>
  <si>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</si>
  <si>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</si>
  <si>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</si>
  <si>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</si>
  <si>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</si>
  <si>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</si>
  <si>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</si>
  <si>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</si>
  <si>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</si>
  <si>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</si>
  <si>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</si>
  <si>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</si>
  <si>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</si>
  <si>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</si>
  <si>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</si>
  <si>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</si>
  <si>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</si>
  <si>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</si>
  <si>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</si>
  <si>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</si>
  <si>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</si>
  <si>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</si>
  <si>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</si>
  <si>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</si>
  <si>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</si>
  <si>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</si>
  <si>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</si>
  <si>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</si>
  <si>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</si>
  <si>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</si>
  <si>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</si>
  <si>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</si>
  <si>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</si>
  <si>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</si>
  <si>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</si>
  <si>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</si>
  <si>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</si>
  <si>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</si>
  <si>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</si>
  <si>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</si>
  <si>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</si>
  <si>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</si>
  <si>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</si>
  <si>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</si>
  <si>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</si>
  <si>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</si>
  <si>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</si>
  <si>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</si>
  <si>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</si>
  <si>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</si>
  <si>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</si>
  <si>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</si>
  <si>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</si>
  <si>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</si>
  <si>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</si>
  <si>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</si>
  <si>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</si>
  <si>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</si>
  <si>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</si>
  <si>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</si>
  <si>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</si>
  <si>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</si>
  <si>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</si>
  <si>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</si>
  <si>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</si>
  <si>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</si>
  <si>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</si>
  <si>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</si>
  <si>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</si>
  <si>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</si>
  <si>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</si>
  <si>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</si>
  <si>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</si>
  <si>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</si>
  <si>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</si>
  <si>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</si>
  <si>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</si>
  <si>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</si>
  <si>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</si>
  <si>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</si>
  <si>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</si>
  <si>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</si>
  <si>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</si>
  <si>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</si>
  <si>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</si>
  <si>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</si>
  <si>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</si>
  <si>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</si>
  <si>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</si>
  <si>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</si>
  <si>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</si>
  <si>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</si>
  <si>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</si>
  <si>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</si>
  <si>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</si>
  <si>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</si>
  <si>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</si>
  <si>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</si>
  <si>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</si>
  <si>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</si>
  <si>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</si>
  <si>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</si>
  <si>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</si>
  <si>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</si>
  <si>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</si>
  <si>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</si>
  <si>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</si>
  <si>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</si>
  <si>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</si>
  <si>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</si>
  <si>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</si>
  <si>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</si>
  <si>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</si>
  <si>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</si>
  <si>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</si>
  <si>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</si>
  <si>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</si>
  <si>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</si>
  <si>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</si>
  <si>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</si>
  <si>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</si>
  <si>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</si>
  <si>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</si>
  <si>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</si>
  <si>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</si>
  <si>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</si>
  <si>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</si>
  <si>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</si>
  <si>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</si>
  <si>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</si>
  <si>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</si>
  <si>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</si>
  <si>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</si>
  <si>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</si>
  <si>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</si>
  <si>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</si>
  <si>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</si>
  <si>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</si>
  <si>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</si>
  <si>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</si>
  <si>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</si>
  <si>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</si>
  <si>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</si>
  <si>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</si>
  <si>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</si>
  <si>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</si>
  <si>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</si>
  <si>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</si>
  <si>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</si>
  <si>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</si>
  <si>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</si>
  <si>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</si>
  <si>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</si>
  <si>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</si>
  <si>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</si>
  <si>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</si>
  <si>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</si>
  <si>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</si>
  <si>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</si>
  <si>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</si>
  <si>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</si>
  <si>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</si>
  <si>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</si>
  <si>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</si>
  <si>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</si>
  <si>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</si>
  <si>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</si>
  <si>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</si>
  <si>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</si>
  <si>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</si>
  <si>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</si>
  <si>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</si>
  <si>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</si>
  <si>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</si>
  <si>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</si>
  <si>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</si>
  <si>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</si>
  <si>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</si>
  <si>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</si>
  <si>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</si>
  <si>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</si>
  <si>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</si>
  <si>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</si>
  <si>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</si>
  <si>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</si>
  <si>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</si>
  <si>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</si>
  <si>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</si>
  <si>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</si>
  <si>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</si>
  <si>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</si>
  <si>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</si>
  <si>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</si>
  <si>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</si>
  <si>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</si>
  <si>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</si>
  <si>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</si>
  <si>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</si>
  <si>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</si>
  <si>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</si>
  <si>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</si>
  <si>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</si>
  <si>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</si>
  <si>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</si>
  <si>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</si>
  <si>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</si>
  <si>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</si>
  <si>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</si>
  <si>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</si>
  <si>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</si>
  <si>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</si>
  <si>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</si>
  <si>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</si>
  <si>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</si>
  <si>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</si>
  <si>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</si>
  <si>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</si>
  <si>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</si>
  <si>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</si>
  <si>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</si>
  <si>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</si>
  <si>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</si>
  <si>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</si>
  <si>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</si>
  <si>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</si>
  <si>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</si>
  <si>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</si>
  <si>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</si>
  <si>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</si>
  <si>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</si>
  <si>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</si>
  <si>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</si>
  <si>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</si>
  <si>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</si>
  <si>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</si>
  <si>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</si>
  <si>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</si>
  <si>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</si>
  <si>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</si>
  <si>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</si>
  <si>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</si>
  <si>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</si>
  <si>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</si>
  <si>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</si>
  <si>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</si>
  <si>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</si>
  <si>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</si>
  <si>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</si>
  <si>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</si>
  <si>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</si>
  <si>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</si>
  <si>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</si>
  <si>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</si>
  <si>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</si>
  <si>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</si>
  <si>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</si>
  <si>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</si>
  <si>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</si>
  <si>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</si>
  <si>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</si>
  <si>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</si>
  <si>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</si>
  <si>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</si>
  <si>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</si>
  <si>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</si>
  <si>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</si>
  <si>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</si>
  <si>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</si>
  <si>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</si>
  <si>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</si>
  <si>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</si>
  <si>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</si>
  <si>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</si>
  <si>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</si>
  <si>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</si>
  <si>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</si>
  <si>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</si>
  <si>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</si>
  <si>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</si>
  <si>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</si>
  <si>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</si>
  <si>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</si>
  <si>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</si>
  <si>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</si>
  <si>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</si>
  <si>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</si>
  <si>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</si>
  <si>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</si>
  <si>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</si>
  <si>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</si>
  <si>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</si>
  <si>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</si>
  <si>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</si>
  <si>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</si>
  <si>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</si>
  <si>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</si>
  <si>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</si>
  <si>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</si>
  <si>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</si>
  <si>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</si>
  <si>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</si>
  <si>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</si>
  <si>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</si>
  <si>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</si>
  <si>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</si>
  <si>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</si>
  <si>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</si>
  <si>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</si>
  <si>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</si>
  <si>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</si>
  <si>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</si>
  <si>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</si>
  <si>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</si>
  <si>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</si>
  <si>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</si>
  <si>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</si>
  <si>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</si>
  <si>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</si>
  <si>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</si>
  <si>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</si>
  <si>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</si>
  <si>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</si>
  <si>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</si>
  <si>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</si>
  <si>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</si>
  <si>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</si>
  <si>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</si>
  <si>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</si>
  <si>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</si>
  <si>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</si>
  <si>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</si>
  <si>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</si>
  <si>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</si>
  <si>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</si>
  <si>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</si>
  <si>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</si>
  <si>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</si>
  <si>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</si>
  <si>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</si>
  <si>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</si>
  <si>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</si>
  <si>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</si>
  <si>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</si>
  <si>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</si>
  <si>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</si>
  <si>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</si>
  <si>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</si>
  <si>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</si>
  <si>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</si>
  <si>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</si>
  <si>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</si>
  <si>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</si>
  <si>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</si>
  <si>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</si>
  <si>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</si>
  <si>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</si>
  <si>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</si>
  <si>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</si>
  <si>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</si>
  <si>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</si>
  <si>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</si>
  <si>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</si>
  <si>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</si>
  <si>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</si>
  <si>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</si>
  <si>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</si>
  <si>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</si>
  <si>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</si>
  <si>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</si>
  <si>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</si>
  <si>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</si>
  <si>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</si>
  <si>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</si>
  <si>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</si>
  <si>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</si>
  <si>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</si>
  <si>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</si>
  <si>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</si>
  <si>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</si>
  <si>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</si>
  <si>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</si>
  <si>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</si>
  <si>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</si>
  <si>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</si>
  <si>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</si>
  <si>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</si>
  <si>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</si>
  <si>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</si>
  <si>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</si>
  <si>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</si>
  <si>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</si>
  <si>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</si>
  <si>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</si>
  <si>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</si>
  <si>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</si>
  <si>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</si>
  <si>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</si>
  <si>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</si>
  <si>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</si>
  <si>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</si>
  <si>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</si>
  <si>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</si>
  <si>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</si>
  <si>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</si>
  <si>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</si>
  <si>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</si>
  <si>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</si>
  <si>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</si>
  <si>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</si>
  <si>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</si>
  <si>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</si>
  <si>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</si>
  <si>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</si>
  <si>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</si>
  <si>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</si>
  <si>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</si>
  <si>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</si>
  <si>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</si>
  <si>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</si>
  <si>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</si>
  <si>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</si>
  <si>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</si>
  <si>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</si>
  <si>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</si>
  <si>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</si>
  <si>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</si>
  <si>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</si>
  <si>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</si>
  <si>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</si>
  <si>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</si>
  <si>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</si>
  <si>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</si>
  <si>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</si>
  <si>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</si>
  <si>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</si>
  <si>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</si>
  <si>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</si>
  <si>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</si>
  <si>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</si>
  <si>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</si>
  <si>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</si>
  <si>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</si>
  <si>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</si>
  <si>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</si>
  <si>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</si>
  <si>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</si>
  <si>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</si>
  <si>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</si>
  <si>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</si>
  <si>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</si>
  <si>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</si>
  <si>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</si>
  <si>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</si>
  <si>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</si>
  <si>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</si>
  <si>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</si>
  <si>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</si>
  <si>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</si>
  <si>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</si>
  <si>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</si>
  <si>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</si>
  <si>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</si>
  <si>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</si>
  <si>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</si>
  <si>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</si>
  <si>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</si>
  <si>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</si>
  <si>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</si>
  <si>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</si>
  <si>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</si>
  <si>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</si>
  <si>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</si>
  <si>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</si>
  <si>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</si>
  <si>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</si>
  <si>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</si>
  <si>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</si>
  <si>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</si>
  <si>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</si>
  <si>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</si>
  <si>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</si>
  <si>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</si>
  <si>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</si>
  <si>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</si>
  <si>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</si>
  <si>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</si>
  <si>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</si>
  <si>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</si>
  <si>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</si>
  <si>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</si>
  <si>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</si>
  <si>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</si>
  <si>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</si>
  <si>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</si>
  <si>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</si>
  <si>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</si>
  <si>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</si>
  <si>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</si>
  <si>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</si>
  <si>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</si>
  <si>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</si>
  <si>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</si>
  <si>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</si>
  <si>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</si>
  <si>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</si>
  <si>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</si>
  <si>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</si>
  <si>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</si>
  <si>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</si>
  <si>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</si>
  <si>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</si>
  <si>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</si>
  <si>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</si>
  <si>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</si>
  <si>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</si>
  <si>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</si>
  <si>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</si>
  <si>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</si>
  <si>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</si>
  <si>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</si>
  <si>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</si>
  <si>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</si>
  <si>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</si>
  <si>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</si>
  <si>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</si>
  <si>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</si>
  <si>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</si>
  <si>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</si>
  <si>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</si>
  <si>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</si>
  <si>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</si>
  <si>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</si>
  <si>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</si>
  <si>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</si>
  <si>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</si>
  <si>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</si>
  <si>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</si>
  <si>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</si>
  <si>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</si>
  <si>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</si>
  <si>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</si>
  <si>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</si>
  <si>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</si>
  <si>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</si>
  <si>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</si>
  <si>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</si>
  <si>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</si>
  <si>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</si>
  <si>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</si>
  <si>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</si>
  <si>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</si>
  <si>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</si>
  <si>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</si>
  <si>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</si>
  <si>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</si>
  <si>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</si>
  <si>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</si>
  <si>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</si>
  <si>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</si>
  <si>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</si>
  <si>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</si>
  <si>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</si>
  <si>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</si>
  <si>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</si>
  <si>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</si>
  <si>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</si>
  <si>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</si>
  <si>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</si>
  <si>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</si>
  <si>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</si>
  <si>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</si>
  <si>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</si>
  <si>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</si>
  <si>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</si>
  <si>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</si>
  <si>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</si>
  <si>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</si>
  <si>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</si>
  <si>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</si>
  <si>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</si>
  <si>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</si>
  <si>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</si>
  <si>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</si>
  <si>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</si>
  <si>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</si>
  <si>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</si>
  <si>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</si>
  <si>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</si>
  <si>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</si>
  <si>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</si>
  <si>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</si>
  <si>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</si>
  <si>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</si>
  <si>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</si>
  <si>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</si>
  <si>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</si>
  <si>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</si>
  <si>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</si>
  <si>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</si>
  <si>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</si>
  <si>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</si>
  <si>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</si>
  <si>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</si>
  <si>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</si>
  <si>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</si>
  <si>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</si>
  <si>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</si>
  <si>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</si>
  <si>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</si>
  <si>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</si>
  <si>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</si>
  <si>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</si>
  <si>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</si>
  <si>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</si>
  <si>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</si>
  <si>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</si>
  <si>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</si>
  <si>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</si>
  <si>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</si>
  <si>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</si>
  <si>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</si>
  <si>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</si>
  <si>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</si>
  <si>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</si>
  <si>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</si>
  <si>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</si>
  <si>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</si>
  <si>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</si>
  <si>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</si>
  <si>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</si>
  <si>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</si>
  <si>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</si>
  <si>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</si>
  <si>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</si>
  <si>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</si>
  <si>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</si>
  <si>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</si>
  <si>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</si>
  <si>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</si>
  <si>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</si>
  <si>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</si>
  <si>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</si>
  <si>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</si>
  <si>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</si>
  <si>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</si>
  <si>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</si>
  <si>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</si>
  <si>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</si>
  <si>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</si>
  <si>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</si>
  <si>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</si>
  <si>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</si>
  <si>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</si>
  <si>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</si>
  <si>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</si>
  <si>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</si>
  <si>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</si>
  <si>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</si>
  <si>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</si>
  <si>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</si>
  <si>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</si>
  <si>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</si>
  <si>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</si>
  <si>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</si>
  <si>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</si>
  <si>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</si>
  <si>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</si>
  <si>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</si>
  <si>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</si>
  <si>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</si>
  <si>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</si>
  <si>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</si>
  <si>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</si>
  <si>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</si>
  <si>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</si>
  <si>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</si>
  <si>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</si>
  <si>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</si>
  <si>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</si>
  <si>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</si>
  <si>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</si>
  <si>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</si>
  <si>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</si>
  <si>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</si>
  <si>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</si>
  <si>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</si>
  <si>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</si>
  <si>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</si>
  <si>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</si>
  <si>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</si>
  <si>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</si>
  <si>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</si>
  <si>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</si>
  <si>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</si>
  <si>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</si>
  <si>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</si>
  <si>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</si>
  <si>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</si>
  <si>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</si>
  <si>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</si>
  <si>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</si>
  <si>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</si>
  <si>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</si>
  <si>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</si>
  <si>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</si>
  <si>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</si>
  <si>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</si>
  <si>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</si>
  <si>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</si>
  <si>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</si>
  <si>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</si>
  <si>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</si>
  <si>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</si>
  <si>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</si>
  <si>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</si>
  <si>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</si>
  <si>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</si>
  <si>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</si>
  <si>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</si>
  <si>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</si>
  <si>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</si>
  <si>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</si>
  <si>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</si>
  <si>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</si>
  <si>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</si>
  <si>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</si>
  <si>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</si>
  <si>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</si>
  <si>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</si>
  <si>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</si>
  <si>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</si>
  <si>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</si>
  <si>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</si>
  <si>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</si>
  <si>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</si>
  <si>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</si>
  <si>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</si>
  <si>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</si>
  <si>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</si>
  <si>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</si>
  <si>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</si>
  <si>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</si>
  <si>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</si>
  <si>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</si>
  <si>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</si>
  <si>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</si>
  <si>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</si>
  <si>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</si>
  <si>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</si>
  <si>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</si>
  <si>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</si>
  <si>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</si>
  <si>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</si>
  <si>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</si>
  <si>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</si>
  <si>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</si>
  <si>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</si>
  <si>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</si>
  <si>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</si>
  <si>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</si>
  <si>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</si>
  <si>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</si>
  <si>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</si>
  <si>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</si>
  <si>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</si>
  <si>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</si>
  <si>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</si>
  <si>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</si>
  <si>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</si>
  <si>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</si>
  <si>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</si>
  <si>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</si>
  <si>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</si>
  <si>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</si>
  <si>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</si>
  <si>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</si>
  <si>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</si>
  <si>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</si>
  <si>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</si>
  <si>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</si>
  <si>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</si>
  <si>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</si>
  <si>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</si>
  <si>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</si>
  <si>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</si>
  <si>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</si>
  <si>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</si>
  <si>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</si>
  <si>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</si>
  <si>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</si>
  <si>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</si>
  <si>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</si>
  <si>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</si>
  <si>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</si>
  <si>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</si>
  <si>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</si>
  <si>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</si>
  <si>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</si>
  <si>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</si>
  <si>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</si>
  <si>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</si>
  <si>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</si>
  <si>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</si>
  <si>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</si>
  <si>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</si>
  <si>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</si>
  <si>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</si>
  <si>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</si>
  <si>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</si>
  <si>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</si>
  <si>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</si>
  <si>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</si>
  <si>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</si>
  <si>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</si>
  <si>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</si>
  <si>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</si>
  <si>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</si>
  <si>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</si>
  <si>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</si>
  <si>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</si>
  <si>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</si>
  <si>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</si>
  <si>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</si>
  <si>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</si>
  <si>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</si>
  <si>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</si>
  <si>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</si>
  <si>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</si>
  <si>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</si>
  <si>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</si>
  <si>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</si>
  <si>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</si>
  <si>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</si>
  <si>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</si>
  <si>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</si>
  <si>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</si>
  <si>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</si>
  <si>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</si>
  <si>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</si>
  <si>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</si>
  <si>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</si>
  <si>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</si>
  <si>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</si>
  <si>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</si>
  <si>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</si>
  <si>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</si>
  <si>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</si>
  <si>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</si>
  <si>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</si>
  <si>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</si>
  <si>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</si>
  <si>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</si>
  <si>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</si>
  <si>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</si>
  <si>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</si>
  <si>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</si>
  <si>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</si>
  <si>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</si>
  <si>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</si>
  <si>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</si>
  <si>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</si>
  <si>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</si>
  <si>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</si>
  <si>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</si>
  <si>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</si>
  <si>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</si>
  <si>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</si>
  <si>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</si>
  <si>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</si>
  <si>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</si>
  <si>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</si>
  <si>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</si>
  <si>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</si>
  <si>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</si>
  <si>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</si>
  <si>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</si>
  <si>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</si>
  <si>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</si>
  <si>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</si>
  <si>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</si>
  <si>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</si>
  <si>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</si>
  <si>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</si>
  <si>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</si>
  <si>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</si>
  <si>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</si>
  <si>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</si>
  <si>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</si>
  <si>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</si>
  <si>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</si>
  <si>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</si>
  <si>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</si>
  <si>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</si>
  <si>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</si>
  <si>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</si>
  <si>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</si>
  <si>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</si>
  <si>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</si>
  <si>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</si>
  <si>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</si>
  <si>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</si>
  <si>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</si>
  <si>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</si>
  <si>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</si>
  <si>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</si>
  <si>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</si>
  <si>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</si>
  <si>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</si>
  <si>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</si>
  <si>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</si>
  <si>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</si>
  <si>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</si>
  <si>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</si>
  <si>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</si>
  <si>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</si>
  <si>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</si>
  <si>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</si>
  <si>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</si>
  <si>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</si>
  <si>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</si>
  <si>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</si>
  <si>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</si>
  <si>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</si>
  <si>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</si>
  <si>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</si>
  <si>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</si>
  <si>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</si>
  <si>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</si>
  <si>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</si>
  <si>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</si>
  <si>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</si>
  <si>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</si>
  <si>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</si>
  <si>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</si>
  <si>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</si>
  <si>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</si>
  <si>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</si>
  <si>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</si>
  <si>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</si>
  <si>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</si>
  <si>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</si>
  <si>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</si>
  <si>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</si>
  <si>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</si>
  <si>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</si>
  <si>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</si>
  <si>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</si>
  <si>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</si>
  <si>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</si>
  <si>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</si>
  <si>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</si>
  <si>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</si>
  <si>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</si>
  <si>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</si>
  <si>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</si>
  <si>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</si>
  <si>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</si>
  <si>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</si>
  <si>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</si>
  <si>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</si>
  <si>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</si>
  <si>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</si>
  <si>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</si>
  <si>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</si>
  <si>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</si>
  <si>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</si>
  <si>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</si>
  <si>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</si>
  <si>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</si>
  <si>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</si>
  <si>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</si>
  <si>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</si>
  <si>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</si>
  <si>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</si>
  <si>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</si>
  <si>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</si>
  <si>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</si>
  <si>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</si>
  <si>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</si>
  <si>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</si>
  <si>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</si>
  <si>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</si>
  <si>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</si>
  <si>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</si>
  <si>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</si>
  <si>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</si>
  <si>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</si>
  <si>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</si>
  <si>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</si>
  <si>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</si>
  <si>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</si>
  <si>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</si>
  <si>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</si>
  <si>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</si>
  <si>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</si>
  <si>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</si>
  <si>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</si>
  <si>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</si>
  <si>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</si>
  <si>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</si>
  <si>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</si>
  <si>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</si>
  <si>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</si>
  <si>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</si>
  <si>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</si>
  <si>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</si>
  <si>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</si>
  <si>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</si>
  <si>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</si>
  <si>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</si>
  <si>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</si>
  <si>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</si>
  <si>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</si>
  <si>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</si>
  <si>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</si>
  <si>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</si>
  <si>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</si>
  <si>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</si>
  <si>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</si>
  <si>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</si>
  <si>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</si>
  <si>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</si>
  <si>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</si>
  <si>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</si>
  <si>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</si>
  <si>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</si>
  <si>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</si>
  <si>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</si>
  <si>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</si>
  <si>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</si>
  <si>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</si>
  <si>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</si>
  <si>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</si>
  <si>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</si>
  <si>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</si>
  <si>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</si>
  <si>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</si>
  <si>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</si>
  <si>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</si>
  <si>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</si>
  <si>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</si>
  <si>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</si>
  <si>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</si>
  <si>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</si>
  <si>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</si>
  <si>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</si>
  <si>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</si>
  <si>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</si>
  <si>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</si>
  <si>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</si>
  <si>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</si>
  <si>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</si>
  <si>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</si>
  <si>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</si>
  <si>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</si>
  <si>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</si>
  <si>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</si>
  <si>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</si>
  <si>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</si>
  <si>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</si>
  <si>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</si>
  <si>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</si>
  <si>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</si>
  <si>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</si>
  <si>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</si>
  <si>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</si>
  <si>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</si>
  <si>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</si>
  <si>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</si>
  <si>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</si>
  <si>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</si>
  <si>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</si>
  <si>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</si>
  <si>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</si>
  <si>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</si>
  <si>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</si>
  <si>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</si>
  <si>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</si>
  <si>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</si>
  <si>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</si>
  <si>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</si>
  <si>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</si>
  <si>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</si>
  <si>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</si>
  <si>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</si>
  <si>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</si>
  <si>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</si>
  <si>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</si>
  <si>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</si>
  <si>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</si>
  <si>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</si>
  <si>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</si>
  <si>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</si>
  <si>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</si>
  <si>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</si>
  <si>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</si>
  <si>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</si>
  <si>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</si>
  <si>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</si>
  <si>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</si>
  <si>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</si>
  <si>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</si>
  <si>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</si>
  <si>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</si>
  <si>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</si>
  <si>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</si>
  <si>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</si>
  <si>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</si>
  <si>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</si>
  <si>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</si>
  <si>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</si>
  <si>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</si>
  <si>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</si>
  <si>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</si>
  <si>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</si>
  <si>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</si>
  <si>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</si>
  <si>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</si>
  <si>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</si>
  <si>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</si>
  <si>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</si>
  <si>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</si>
  <si>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</si>
  <si>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</si>
  <si>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</si>
  <si>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</si>
  <si>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</si>
  <si>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</si>
  <si>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</si>
  <si>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</si>
  <si>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</si>
  <si>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</si>
  <si>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</si>
  <si>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</si>
  <si>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</si>
  <si>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</si>
  <si>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</si>
  <si>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</si>
  <si>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</si>
  <si>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</si>
  <si>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</si>
  <si>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</si>
  <si>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</si>
  <si>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</si>
  <si>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</si>
  <si>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</si>
  <si>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</si>
  <si>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</si>
  <si>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</si>
  <si>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</si>
  <si>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</si>
  <si>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</si>
  <si>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</si>
  <si>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</si>
  <si>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</si>
  <si>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</si>
  <si>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</si>
  <si>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</si>
  <si>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</si>
  <si>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</si>
  <si>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</si>
  <si>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</si>
  <si>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</si>
  <si>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</si>
  <si>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</si>
  <si>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</si>
  <si>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</si>
  <si>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</si>
  <si>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</si>
  <si>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</si>
  <si>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</si>
  <si>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</si>
  <si>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</si>
  <si>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</si>
  <si>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</si>
  <si>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</si>
  <si>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</si>
  <si>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</si>
  <si>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</si>
  <si>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</si>
  <si>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</si>
  <si>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</si>
  <si>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</si>
  <si>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</si>
  <si>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</si>
  <si>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</si>
  <si>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</si>
  <si>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</si>
  <si>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</si>
  <si>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</si>
  <si>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</si>
  <si>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</si>
  <si>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</si>
  <si>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</si>
  <si>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</si>
  <si>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</si>
  <si>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</si>
  <si>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</si>
  <si>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</si>
  <si>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</si>
  <si>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</si>
  <si>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</si>
  <si>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</si>
  <si>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</si>
  <si>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</si>
  <si>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</si>
  <si>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</si>
  <si>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</si>
  <si>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</si>
  <si>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</si>
  <si>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</si>
  <si>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</si>
  <si>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</si>
  <si>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</si>
  <si>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</si>
  <si>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</si>
  <si>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</si>
  <si>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</si>
  <si>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</si>
  <si>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</si>
  <si>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</si>
  <si>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</si>
  <si>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</si>
  <si>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</si>
  <si>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</si>
  <si>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</si>
  <si>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</si>
  <si>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</si>
  <si>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</si>
  <si>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</si>
  <si>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</si>
  <si>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</si>
  <si>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</si>
  <si>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</si>
  <si>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</si>
  <si>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</si>
  <si>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</si>
  <si>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</si>
  <si>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</si>
  <si>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</si>
  <si>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</si>
  <si>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</si>
  <si>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</si>
  <si>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</si>
  <si>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</si>
  <si>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</si>
  <si>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</si>
  <si>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</si>
  <si>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</si>
  <si>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</si>
  <si>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</si>
  <si>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</si>
  <si>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</si>
  <si>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</si>
  <si>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</si>
  <si>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</si>
  <si>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</si>
  <si>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</si>
  <si>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</si>
  <si>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</si>
  <si>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</si>
  <si>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</si>
  <si>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</si>
  <si>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</si>
  <si>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</si>
  <si>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</si>
  <si>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</si>
  <si>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</si>
  <si>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</si>
  <si>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</si>
  <si>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</si>
  <si>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</si>
  <si>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</si>
  <si>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</si>
  <si>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</si>
  <si>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</si>
  <si>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</si>
  <si>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</si>
  <si>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</si>
  <si>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</si>
  <si>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</si>
  <si>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</si>
  <si>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</si>
  <si>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</si>
  <si>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</si>
  <si>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</si>
  <si>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</si>
  <si>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</si>
  <si>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</si>
  <si>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</si>
  <si>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</si>
  <si>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</si>
  <si>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</si>
  <si>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</si>
  <si>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</si>
  <si>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</si>
  <si>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</si>
  <si>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</si>
  <si>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</si>
  <si>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</si>
  <si>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</si>
  <si>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</si>
  <si>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</si>
  <si>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</si>
  <si>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</si>
  <si>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</si>
  <si>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</si>
  <si>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</si>
  <si>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</si>
  <si>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</si>
  <si>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</si>
  <si>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</si>
  <si>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</si>
  <si>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</si>
  <si>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</si>
  <si>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</si>
  <si>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</si>
  <si>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</si>
  <si>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</si>
  <si>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</si>
  <si>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</si>
  <si>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</si>
  <si>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</si>
  <si>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</si>
  <si>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</si>
  <si>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</si>
  <si>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</si>
  <si>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</si>
  <si>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</si>
  <si>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</si>
  <si>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</si>
  <si>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</si>
  <si>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</si>
  <si>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</si>
  <si>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</si>
  <si>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</si>
  <si>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</si>
  <si>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</si>
  <si>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</si>
  <si>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</si>
  <si>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</si>
  <si>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</si>
  <si>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</si>
  <si>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</si>
  <si>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</si>
  <si>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</si>
  <si>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</si>
  <si>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</si>
  <si>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</si>
  <si>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</si>
  <si>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</si>
  <si>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</si>
  <si>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</si>
  <si>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</si>
  <si>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</si>
  <si>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</si>
  <si>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</si>
  <si>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</si>
  <si>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</si>
  <si>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</si>
  <si>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</si>
  <si>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</si>
  <si>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</si>
  <si>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</si>
  <si>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</si>
  <si>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</si>
  <si>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</si>
  <si>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</si>
  <si>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</si>
  <si>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</si>
  <si>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</si>
  <si>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</si>
  <si>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</si>
  <si>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</si>
  <si>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</si>
  <si>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</si>
  <si>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</si>
  <si>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</si>
  <si>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</si>
  <si>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</si>
  <si>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</si>
  <si>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</si>
  <si>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</si>
  <si>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</si>
  <si>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</si>
  <si>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</si>
  <si>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</si>
  <si>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</si>
  <si>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</si>
  <si>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</si>
  <si>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</si>
  <si>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</si>
  <si>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</si>
  <si>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</si>
  <si>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</si>
  <si>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</si>
  <si>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</si>
  <si>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</si>
  <si>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</si>
  <si>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</si>
  <si>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</si>
  <si>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</si>
  <si>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</si>
  <si>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</si>
  <si>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</si>
  <si>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</si>
  <si>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</si>
  <si>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</si>
  <si>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</si>
  <si>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</si>
  <si>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</si>
  <si>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</si>
  <si>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</si>
  <si>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</si>
  <si>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</si>
  <si>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</si>
  <si>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</si>
  <si>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</si>
  <si>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</si>
  <si>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</si>
  <si>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</si>
  <si>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</si>
  <si>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</si>
  <si>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</si>
  <si>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</si>
  <si>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</si>
  <si>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</si>
  <si>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</si>
  <si>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</si>
  <si>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</si>
  <si>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</si>
  <si>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</si>
  <si>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</si>
  <si>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</si>
  <si>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</si>
  <si>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</si>
  <si>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</si>
  <si>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</si>
  <si>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</si>
  <si>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</si>
  <si>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</si>
  <si>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</si>
  <si>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</si>
  <si>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</si>
  <si>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</si>
  <si>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</si>
  <si>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</si>
  <si>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</si>
  <si>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</si>
  <si>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</si>
  <si>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</si>
  <si>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</si>
  <si>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</si>
  <si>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</si>
  <si>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</si>
  <si>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</si>
  <si>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</si>
  <si>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</si>
  <si>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</si>
  <si>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</si>
  <si>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</si>
  <si>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</si>
  <si>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</si>
  <si>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</si>
  <si>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</si>
  <si>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</si>
  <si>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</si>
  <si>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</si>
  <si>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</si>
  <si>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</si>
  <si>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</si>
  <si>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</si>
  <si>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</si>
  <si>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</si>
  <si>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</si>
  <si>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</si>
  <si>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</si>
  <si>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</si>
  <si>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</si>
  <si>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</si>
  <si>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</si>
  <si>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</si>
  <si>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</si>
  <si>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</si>
  <si>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</si>
  <si>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</si>
  <si>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</si>
  <si>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</si>
  <si>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</si>
  <si>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</si>
  <si>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</si>
  <si>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</si>
  <si>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</si>
  <si>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</si>
  <si>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</si>
  <si>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</si>
  <si>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</si>
  <si>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</si>
  <si>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</si>
  <si>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</si>
  <si>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</si>
  <si>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</si>
  <si>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</si>
  <si>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</si>
  <si>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</si>
  <si>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</si>
  <si>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</si>
  <si>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</si>
  <si>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</si>
  <si>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</si>
  <si>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</si>
  <si>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</si>
  <si>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</si>
  <si>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</si>
  <si>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</si>
  <si>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</si>
  <si>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</si>
  <si>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</si>
  <si>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</si>
  <si>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</si>
  <si>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</si>
  <si>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</si>
  <si>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</si>
  <si>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</si>
  <si>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</si>
  <si>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</si>
  <si>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</si>
  <si>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</si>
  <si>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</si>
  <si>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</si>
  <si>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</si>
  <si>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</si>
  <si>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</si>
  <si>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</si>
  <si>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</si>
  <si>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</si>
  <si>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</si>
  <si>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</si>
  <si>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</si>
  <si>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</si>
  <si>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</si>
  <si>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</si>
  <si>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</si>
  <si>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</si>
  <si>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</si>
  <si>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</si>
  <si>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</si>
  <si>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</si>
  <si>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</si>
  <si>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</si>
  <si>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</si>
  <si>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</si>
  <si>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</si>
  <si>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</si>
  <si>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</si>
  <si>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</si>
  <si>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</si>
  <si>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</si>
  <si>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</si>
  <si>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</si>
  <si>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</si>
  <si>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</si>
  <si>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</si>
  <si>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</si>
  <si>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</si>
  <si>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</si>
  <si>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</si>
  <si>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</si>
  <si>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</si>
  <si>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</si>
  <si>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</si>
  <si>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</si>
  <si>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</si>
  <si>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</si>
  <si>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</si>
  <si>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</si>
  <si>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</si>
  <si>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</si>
  <si>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</si>
  <si>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</si>
  <si>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</si>
  <si>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</si>
  <si>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</si>
  <si>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</si>
  <si>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</si>
  <si>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</si>
  <si>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</si>
  <si>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</si>
  <si>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</si>
  <si>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</si>
  <si>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</si>
  <si>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</si>
  <si>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</si>
  <si>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</si>
  <si>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</si>
  <si>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</si>
  <si>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</si>
  <si>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</si>
  <si>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</si>
  <si>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</si>
  <si>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</si>
  <si>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</si>
  <si>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</si>
  <si>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</si>
  <si>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</si>
  <si>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</si>
  <si>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</si>
  <si>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</si>
  <si>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</si>
  <si>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</si>
  <si>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</si>
  <si>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</si>
  <si>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</si>
  <si>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</si>
  <si>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</si>
  <si>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</si>
  <si>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</si>
  <si>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</si>
  <si>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</si>
  <si>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</si>
  <si>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</si>
  <si>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</si>
  <si>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</si>
  <si>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</si>
  <si>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</si>
  <si>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</si>
  <si>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</si>
  <si>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</si>
  <si>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</si>
  <si>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</si>
  <si>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</si>
  <si>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</si>
  <si>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</si>
  <si>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</si>
  <si>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</si>
  <si>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</si>
  <si>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</si>
  <si>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</si>
  <si>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</si>
  <si>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</si>
  <si>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</si>
  <si>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</si>
  <si>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</si>
  <si>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</si>
  <si>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</si>
  <si>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</si>
  <si>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</si>
  <si>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</si>
  <si>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</si>
  <si>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</si>
  <si>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</si>
  <si>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</si>
  <si>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</si>
  <si>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</si>
  <si>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</si>
  <si>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</si>
  <si>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</si>
  <si>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</si>
  <si>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</si>
  <si>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</si>
  <si>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</si>
  <si>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</si>
  <si>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</si>
  <si>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</si>
  <si>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</si>
  <si>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</si>
  <si>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</si>
  <si>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</si>
  <si>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</si>
  <si>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</si>
  <si>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</si>
  <si>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</si>
  <si>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</si>
  <si>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</si>
  <si>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</si>
  <si>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</si>
  <si>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</si>
  <si>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</si>
  <si>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</si>
  <si>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</si>
  <si>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</si>
  <si>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</si>
  <si>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</si>
  <si>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</si>
  <si>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</si>
  <si>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</si>
  <si>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</si>
  <si>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</si>
  <si>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</si>
  <si>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</si>
  <si>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</si>
  <si>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</si>
  <si>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</si>
  <si>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</si>
  <si>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</si>
  <si>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</si>
  <si>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</si>
  <si>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</si>
  <si>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</si>
  <si>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</si>
  <si>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</si>
  <si>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</si>
  <si>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</si>
  <si>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</si>
  <si>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</si>
  <si>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</si>
  <si>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</si>
  <si>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</si>
  <si>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</si>
  <si>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</si>
  <si>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</si>
  <si>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</si>
  <si>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</si>
  <si>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</si>
  <si>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</si>
  <si>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</si>
  <si>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</si>
  <si>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</si>
  <si>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</si>
  <si>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</si>
  <si>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</si>
  <si>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</si>
  <si>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</si>
  <si>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</si>
  <si>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</si>
  <si>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</si>
  <si>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</si>
  <si>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</si>
  <si>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</si>
  <si>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</si>
  <si>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</si>
  <si>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</si>
  <si>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</si>
  <si>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</si>
  <si>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</si>
  <si>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</si>
  <si>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</si>
  <si>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</si>
  <si>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</si>
  <si>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</si>
  <si>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</si>
  <si>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</si>
  <si>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</si>
  <si>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</si>
  <si>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</si>
  <si>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</si>
  <si>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</si>
  <si>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</si>
  <si>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</si>
  <si>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</si>
  <si>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</si>
  <si>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</si>
  <si>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</si>
  <si>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</si>
  <si>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</si>
  <si>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</si>
  <si>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</si>
  <si>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</si>
  <si>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</si>
  <si>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</si>
  <si>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</si>
  <si>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</si>
  <si>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</si>
  <si>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</si>
  <si>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</si>
  <si>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</si>
  <si>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</si>
  <si>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</si>
  <si>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</si>
  <si>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</si>
  <si>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</si>
  <si>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</si>
  <si>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</si>
  <si>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</si>
  <si>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</si>
  <si>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</si>
  <si>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</si>
  <si>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</si>
  <si>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</si>
  <si>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</si>
  <si>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</si>
  <si>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</si>
  <si>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</si>
  <si>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</si>
  <si>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</si>
  <si>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</si>
  <si>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</si>
  <si>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</si>
  <si>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</si>
  <si>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</si>
  <si>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</si>
  <si>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</si>
  <si>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</si>
  <si>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</si>
  <si>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</si>
  <si>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</si>
  <si>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</si>
  <si>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</si>
  <si>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</si>
  <si>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</si>
  <si>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</si>
  <si>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</si>
  <si>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</si>
  <si>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</si>
  <si>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</si>
  <si>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</si>
  <si>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</si>
  <si>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</si>
  <si>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</si>
  <si>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</si>
  <si>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</si>
  <si>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</si>
  <si>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</si>
  <si>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</si>
  <si>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</si>
  <si>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</si>
  <si>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</si>
  <si>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</si>
  <si>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</si>
  <si>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</si>
  <si>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</si>
  <si>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</si>
  <si>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</si>
  <si>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</si>
  <si>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</si>
  <si>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</si>
  <si>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</si>
  <si>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</si>
  <si>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</si>
  <si>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</si>
  <si>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</si>
  <si>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</si>
  <si>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</si>
  <si>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</si>
  <si>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</si>
  <si>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</si>
  <si>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</si>
  <si>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</si>
  <si>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</si>
  <si>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</si>
  <si>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</si>
  <si>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</si>
  <si>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</si>
  <si>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</si>
  <si>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</si>
  <si>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</si>
  <si>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</si>
  <si>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</si>
  <si>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</si>
  <si>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</si>
  <si>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</si>
  <si>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</si>
  <si>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</si>
  <si>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</si>
  <si>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</si>
  <si>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</si>
  <si>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</si>
  <si>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</si>
  <si>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</si>
  <si>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</si>
  <si>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</si>
  <si>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</si>
  <si>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</si>
  <si>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</si>
  <si>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</si>
  <si>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</si>
  <si>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</si>
  <si>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</si>
  <si>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</si>
  <si>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</si>
  <si>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</si>
  <si>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</si>
  <si>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</si>
  <si>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</si>
  <si>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</si>
  <si>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</si>
  <si>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</si>
  <si>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</si>
  <si>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</si>
  <si>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</si>
  <si>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</si>
  <si>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</si>
  <si>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</si>
  <si>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</si>
  <si>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</si>
  <si>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</si>
  <si>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</si>
  <si>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</si>
  <si>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</si>
  <si>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</si>
  <si>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</si>
  <si>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</si>
  <si>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</si>
  <si>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</si>
  <si>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</si>
  <si>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</si>
  <si>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</si>
  <si>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</si>
  <si>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</si>
  <si>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</si>
  <si>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</si>
  <si>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</si>
  <si>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</si>
  <si>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</si>
  <si>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</si>
  <si>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</si>
  <si>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</si>
  <si>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</si>
  <si>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</si>
  <si>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</si>
  <si>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</si>
  <si>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</si>
  <si>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</si>
  <si>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</si>
  <si>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</si>
  <si>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</si>
  <si>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</si>
  <si>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</si>
  <si>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</si>
  <si>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</si>
  <si>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</si>
  <si>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</si>
  <si>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</si>
  <si>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</si>
  <si>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</si>
  <si>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</si>
  <si>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</si>
  <si>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</si>
  <si>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</si>
  <si>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</si>
  <si>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</si>
  <si>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</si>
  <si>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</si>
  <si>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</si>
  <si>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</si>
  <si>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</si>
  <si>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</si>
  <si>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</si>
  <si>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</si>
  <si>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</si>
  <si>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</si>
  <si>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</si>
  <si>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</si>
  <si>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</si>
  <si>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</si>
  <si>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</si>
  <si>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</si>
  <si>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</si>
  <si>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</si>
  <si>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</si>
  <si>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</si>
  <si>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</si>
  <si>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</si>
  <si>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</si>
  <si>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</si>
  <si>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</si>
  <si>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</si>
  <si>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</si>
  <si>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</si>
  <si>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</si>
  <si>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</si>
  <si>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</si>
  <si>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</si>
  <si>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</si>
  <si>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</si>
  <si>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</si>
  <si>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</si>
  <si>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</si>
  <si>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</si>
  <si>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</si>
  <si>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</si>
  <si>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</si>
  <si>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</si>
  <si>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</si>
  <si>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</si>
  <si>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</si>
  <si>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</si>
  <si>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</si>
  <si>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</si>
  <si>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</si>
  <si>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</si>
  <si>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</si>
  <si>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</si>
  <si>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</si>
  <si>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</si>
  <si>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</si>
  <si>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</si>
  <si>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</si>
  <si>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</si>
  <si>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</si>
  <si>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</si>
  <si>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</si>
  <si>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</si>
  <si>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</si>
  <si>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</si>
  <si>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</si>
  <si>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</si>
  <si>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</si>
  <si>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</si>
  <si>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</si>
  <si>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</si>
  <si>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</si>
  <si>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</si>
  <si>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</si>
  <si>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</si>
  <si>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</si>
  <si>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</si>
  <si>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</si>
  <si>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</si>
  <si>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</si>
  <si>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</si>
  <si>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</si>
  <si>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</si>
  <si>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</si>
  <si>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</si>
  <si>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</si>
  <si>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</si>
  <si>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</si>
  <si>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</si>
  <si>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</si>
  <si>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</si>
  <si>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</si>
  <si>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</si>
  <si>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</si>
  <si>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</si>
  <si>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</si>
  <si>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</si>
  <si>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</si>
  <si>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</si>
  <si>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</si>
  <si>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</si>
  <si>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</si>
  <si>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</si>
  <si>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</si>
  <si>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</si>
  <si>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</si>
  <si>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</si>
  <si>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</si>
  <si>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</si>
  <si>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</si>
  <si>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</si>
  <si>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</si>
  <si>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</si>
  <si>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</si>
  <si>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</si>
  <si>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</si>
  <si>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</si>
  <si>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</si>
  <si>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</si>
  <si>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</si>
  <si>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</si>
  <si>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</si>
  <si>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</si>
  <si>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</si>
  <si>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</si>
  <si>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</si>
  <si>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</si>
  <si>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</si>
  <si>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</si>
  <si>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</si>
  <si>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</si>
  <si>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</si>
  <si>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</si>
  <si>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</si>
  <si>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</si>
  <si>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</si>
  <si>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</si>
  <si>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</si>
  <si>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</si>
  <si>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</si>
  <si>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</si>
  <si>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</si>
  <si>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</si>
  <si>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</si>
  <si>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</si>
  <si>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</si>
  <si>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</si>
  <si>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</si>
  <si>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</si>
  <si>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</si>
  <si>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</si>
  <si>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</si>
  <si>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</si>
  <si>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</si>
  <si>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</si>
  <si>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</si>
  <si>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</si>
  <si>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</si>
  <si>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</si>
  <si>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</si>
  <si>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</si>
  <si>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</si>
  <si>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</si>
  <si>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</si>
  <si>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</si>
  <si>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</si>
  <si>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</si>
  <si>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</si>
  <si>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</si>
  <si>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</si>
  <si>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</si>
  <si>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</si>
  <si>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</si>
  <si>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</si>
  <si>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</si>
  <si>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</si>
  <si>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</si>
  <si>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</si>
  <si>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</si>
  <si>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</si>
  <si>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</si>
  <si>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</si>
  <si>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</si>
  <si>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</si>
  <si>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</si>
  <si>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</si>
  <si>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</si>
  <si>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</si>
  <si>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</si>
  <si>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</si>
  <si>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</si>
  <si>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</si>
  <si>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</si>
  <si>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</si>
  <si>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</si>
  <si>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</si>
  <si>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</si>
  <si>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</si>
  <si>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</si>
  <si>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</si>
  <si>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</si>
  <si>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</si>
  <si>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</si>
  <si>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</si>
  <si>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</si>
  <si>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</si>
  <si>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</si>
  <si>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</si>
  <si>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</si>
  <si>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</si>
  <si>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</si>
  <si>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</si>
  <si>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</si>
  <si>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</si>
  <si>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</si>
  <si>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</si>
  <si>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</si>
  <si>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</si>
  <si>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</si>
  <si>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</si>
  <si>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</si>
  <si>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</si>
  <si>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</si>
  <si>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</si>
  <si>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</si>
  <si>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</si>
  <si>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</si>
  <si>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</si>
  <si>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</si>
  <si>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</si>
  <si>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</si>
  <si>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</si>
  <si>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</si>
  <si>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</si>
  <si>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</si>
  <si>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</si>
  <si>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</si>
  <si>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</si>
  <si>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</si>
  <si>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</si>
  <si>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</si>
  <si>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</si>
  <si>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</si>
  <si>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</si>
  <si>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</si>
  <si>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</si>
  <si>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</si>
  <si>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</si>
  <si>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</si>
  <si>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</si>
  <si>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</si>
  <si>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</si>
  <si>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</si>
  <si>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</si>
  <si>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</si>
  <si>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</si>
  <si>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</si>
  <si>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</si>
  <si>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</si>
  <si>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</si>
  <si>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</si>
  <si>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</si>
  <si>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</si>
  <si>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</si>
  <si>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</si>
  <si>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</si>
  <si>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</si>
  <si>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</si>
  <si>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</si>
  <si>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</si>
  <si>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</si>
  <si>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</si>
  <si>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</si>
  <si>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</si>
  <si>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</si>
  <si>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</si>
  <si>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</si>
  <si>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</si>
  <si>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</si>
  <si>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</si>
  <si>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</si>
  <si>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</si>
  <si>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</si>
  <si>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</si>
  <si>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</si>
  <si>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</si>
  <si>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</si>
  <si>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</si>
  <si>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</si>
  <si>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</si>
  <si>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</si>
  <si>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</si>
  <si>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</si>
  <si>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</si>
  <si>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</si>
  <si>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</si>
  <si>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</si>
  <si>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</si>
  <si>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</si>
  <si>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</si>
  <si>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</si>
  <si>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</si>
  <si>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</si>
  <si>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</si>
  <si>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</si>
  <si>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</si>
  <si>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</si>
  <si>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</si>
  <si>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</si>
  <si>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</si>
  <si>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</si>
  <si>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</si>
  <si>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</si>
  <si>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</si>
  <si>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</si>
  <si>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</si>
  <si>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</si>
  <si>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</si>
  <si>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</si>
  <si>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</si>
  <si>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</si>
  <si>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</si>
  <si>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</si>
  <si>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</si>
  <si>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</si>
  <si>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</si>
  <si>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</si>
  <si>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</si>
  <si>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</si>
  <si>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</si>
  <si>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</si>
  <si>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</si>
  <si>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</si>
  <si>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</si>
  <si>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</si>
  <si>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</si>
  <si>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</si>
  <si>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</si>
  <si>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</si>
  <si>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</si>
  <si>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</si>
  <si>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</si>
  <si>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</si>
  <si>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</si>
  <si>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</si>
  <si>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</si>
  <si>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</si>
  <si>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</si>
  <si>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</si>
  <si>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</si>
  <si>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</si>
  <si>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</si>
  <si>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</si>
  <si>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</si>
  <si>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</si>
  <si>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</si>
  <si>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</si>
  <si>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</si>
  <si>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</si>
  <si>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</si>
  <si>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</si>
  <si>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</si>
  <si>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</si>
  <si>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</si>
  <si>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</si>
  <si>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</si>
  <si>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</si>
  <si>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</si>
  <si>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</si>
  <si>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</si>
  <si>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</si>
  <si>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</si>
  <si>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</si>
  <si>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</si>
  <si>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</si>
  <si>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</si>
  <si>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</si>
  <si>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</si>
  <si>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</si>
  <si>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</si>
  <si>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</si>
  <si>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</si>
  <si>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</si>
  <si>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</si>
  <si>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</si>
  <si>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</si>
  <si>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</si>
  <si>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</si>
  <si>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</si>
  <si>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</si>
  <si>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</si>
  <si>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</si>
  <si>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</si>
  <si>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</si>
  <si>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</si>
  <si>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</si>
  <si>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</si>
  <si>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</si>
  <si>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</si>
  <si>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</si>
  <si>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</si>
  <si>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</si>
  <si>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</si>
  <si>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</si>
  <si>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</si>
  <si>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</si>
  <si>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</si>
  <si>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</si>
  <si>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</si>
  <si>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</si>
  <si>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</si>
  <si>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</si>
  <si>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</si>
  <si>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</si>
  <si>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</si>
  <si>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</si>
  <si>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</si>
  <si>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</si>
  <si>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</si>
  <si>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</si>
  <si>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</si>
  <si>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</si>
  <si>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</si>
  <si>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</si>
  <si>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</si>
  <si>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</si>
  <si>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</si>
  <si>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</si>
  <si>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</si>
  <si>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</si>
  <si>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</si>
  <si>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</si>
  <si>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</si>
  <si>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</si>
  <si>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</si>
  <si>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</si>
  <si>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</si>
  <si>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</si>
  <si>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</si>
  <si>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</si>
  <si>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</si>
  <si>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</si>
  <si>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</si>
  <si>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</si>
  <si>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</si>
  <si>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</si>
  <si>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</si>
  <si>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</si>
  <si>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</si>
  <si>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</si>
  <si>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</si>
  <si>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</si>
  <si>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</si>
  <si>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</si>
  <si>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</si>
  <si>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</si>
  <si>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</si>
  <si>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</si>
  <si>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</si>
  <si>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</si>
  <si>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</si>
  <si>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</si>
  <si>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</si>
  <si>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</si>
  <si>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</si>
  <si>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</si>
  <si>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</si>
  <si>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</si>
  <si>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</si>
  <si>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</si>
  <si>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</si>
  <si>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</si>
  <si>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</si>
  <si>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</si>
  <si>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</si>
  <si>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</si>
  <si>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</si>
  <si>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</si>
  <si>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</si>
  <si>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</si>
  <si>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</si>
  <si>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</si>
  <si>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</si>
  <si>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</si>
  <si>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</si>
  <si>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</si>
  <si>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</si>
  <si>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</si>
  <si>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</si>
  <si>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</si>
  <si>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</si>
  <si>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</si>
  <si>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</si>
  <si>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</si>
  <si>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</si>
  <si>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</si>
  <si>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</si>
  <si>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</si>
  <si>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</si>
  <si>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</si>
  <si>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</si>
  <si>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</si>
  <si>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</si>
  <si>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</si>
  <si>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</si>
  <si>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</si>
  <si>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</si>
  <si>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</si>
  <si>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</si>
  <si>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</si>
  <si>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</si>
  <si>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</si>
  <si>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</si>
  <si>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</si>
  <si>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</si>
  <si>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</si>
  <si>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</si>
  <si>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</si>
  <si>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</si>
  <si>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</si>
  <si>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</si>
  <si>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</si>
  <si>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</si>
  <si>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</si>
  <si>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</si>
  <si>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</si>
  <si>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</si>
  <si>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</si>
  <si>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</si>
  <si>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</si>
  <si>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</si>
  <si>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</si>
  <si>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</si>
  <si>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</si>
  <si>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</si>
  <si>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</si>
  <si>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</si>
  <si>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</si>
  <si>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</si>
  <si>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</si>
  <si>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</si>
  <si>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</si>
  <si>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</si>
  <si>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</si>
  <si>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</si>
  <si>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</si>
  <si>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</si>
  <si>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</si>
  <si>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</si>
  <si>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</si>
  <si>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</si>
  <si>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</si>
  <si>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</si>
  <si>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</si>
  <si>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</si>
  <si>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</si>
  <si>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</si>
  <si>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</si>
  <si>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</si>
  <si>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</si>
  <si>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</si>
  <si>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</si>
  <si>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</si>
  <si>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</si>
  <si>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</si>
  <si>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</si>
  <si>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</si>
  <si>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</si>
  <si>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</si>
  <si>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</si>
  <si>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</si>
  <si>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</si>
  <si>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</si>
  <si>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</si>
  <si>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</si>
  <si>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</si>
  <si>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</si>
  <si>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</si>
  <si>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</si>
  <si>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</si>
  <si>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</si>
  <si>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</si>
  <si>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</si>
  <si>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</si>
  <si>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</si>
  <si>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</si>
  <si>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</si>
  <si>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</si>
  <si>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</si>
  <si>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</si>
  <si>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</si>
  <si>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</si>
  <si>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</si>
  <si>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</si>
  <si>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</si>
  <si>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</si>
  <si>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</si>
  <si>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</si>
  <si>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</si>
  <si>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</si>
  <si>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</si>
  <si>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</si>
  <si>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</si>
  <si>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</si>
  <si>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</si>
  <si>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</si>
  <si>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</si>
  <si>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</si>
  <si>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</si>
  <si>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</si>
  <si>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</si>
  <si>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</si>
  <si>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</si>
  <si>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</si>
  <si>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</si>
  <si>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</si>
  <si>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</si>
  <si>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</si>
  <si>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</si>
  <si>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</si>
  <si>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</si>
  <si>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</si>
  <si>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</si>
  <si>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</si>
  <si>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</si>
  <si>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</si>
  <si>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</si>
  <si>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</si>
  <si>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</si>
  <si>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</si>
  <si>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</si>
  <si>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</si>
  <si>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</si>
  <si>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</si>
  <si>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</si>
  <si>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</si>
  <si>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</si>
  <si>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</si>
  <si>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</si>
  <si>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</si>
  <si>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</si>
  <si>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</si>
  <si>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</si>
  <si>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</si>
  <si>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</si>
  <si>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</si>
  <si>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</si>
  <si>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</si>
  <si>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</si>
  <si>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</si>
  <si>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</si>
  <si>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</si>
  <si>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</si>
  <si>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</si>
  <si>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</si>
  <si>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</si>
  <si>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</si>
  <si>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</si>
  <si>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</si>
  <si>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</si>
  <si>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</si>
  <si>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</si>
  <si>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</si>
  <si>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</si>
  <si>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</si>
  <si>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</si>
  <si>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</si>
  <si>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</si>
  <si>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</si>
  <si>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</si>
  <si>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</si>
  <si>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</si>
  <si>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</si>
  <si>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</si>
  <si>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</si>
  <si>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</si>
  <si>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</si>
  <si>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</si>
  <si>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</si>
  <si>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</si>
  <si>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</si>
  <si>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</si>
  <si>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</si>
  <si>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</si>
  <si>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</si>
  <si>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</si>
  <si>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</si>
  <si>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</si>
  <si>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</si>
  <si>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</si>
  <si>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</si>
  <si>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</si>
  <si>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</si>
  <si>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</si>
  <si>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</si>
  <si>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</si>
  <si>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</si>
  <si>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</si>
  <si>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</si>
  <si>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</si>
  <si>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</si>
  <si>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</si>
  <si>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</si>
  <si>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</si>
  <si>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</si>
  <si>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</si>
  <si>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</si>
  <si>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</si>
  <si>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</si>
  <si>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</si>
  <si>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</si>
  <si>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</si>
  <si>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</si>
  <si>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</si>
  <si>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</si>
  <si>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</si>
  <si>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</si>
  <si>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</si>
  <si>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</si>
  <si>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</si>
  <si>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</si>
  <si>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</si>
  <si>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</si>
  <si>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</si>
  <si>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</si>
  <si>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</si>
  <si>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</si>
  <si>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</si>
  <si>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</si>
  <si>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</si>
  <si>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</si>
  <si>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</si>
  <si>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</si>
  <si>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</si>
  <si>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</si>
  <si>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</si>
  <si>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</si>
  <si>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</si>
  <si>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</si>
  <si>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</si>
  <si>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</si>
  <si>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</si>
  <si>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</si>
  <si>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</si>
  <si>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</si>
  <si>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</si>
  <si>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</si>
  <si>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</si>
  <si>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</si>
  <si>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</si>
  <si>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</si>
  <si>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</si>
  <si>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</si>
  <si>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</si>
  <si>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</si>
  <si>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</si>
  <si>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</si>
  <si>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</si>
  <si>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</si>
  <si>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</si>
  <si>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</si>
  <si>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</si>
  <si>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</si>
  <si>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</si>
  <si>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</si>
  <si>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</si>
  <si>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</si>
  <si>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</si>
  <si>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</si>
  <si>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</si>
  <si>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</si>
  <si>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</si>
  <si>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</si>
  <si>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</si>
  <si>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</si>
  <si>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</si>
  <si>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</si>
  <si>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</si>
  <si>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</si>
  <si>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</si>
  <si>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</si>
  <si>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</si>
  <si>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</si>
  <si>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</si>
  <si>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</si>
  <si>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</si>
  <si>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</si>
  <si>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</si>
  <si>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</si>
  <si>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</si>
  <si>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</si>
  <si>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</si>
  <si>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</si>
  <si>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</si>
  <si>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</si>
  <si>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</si>
  <si>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</si>
  <si>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</si>
  <si>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</si>
  <si>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</si>
  <si>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</si>
  <si>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</si>
  <si>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</si>
  <si>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</si>
  <si>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</si>
  <si>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</si>
  <si>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</si>
  <si>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</si>
  <si>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</si>
  <si>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</si>
  <si>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</si>
  <si>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</si>
  <si>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</si>
  <si>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</si>
  <si>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</si>
  <si>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</si>
  <si>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</si>
  <si>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</si>
  <si>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</si>
  <si>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</si>
  <si>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</si>
  <si>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</si>
  <si>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</si>
  <si>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</si>
  <si>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</si>
  <si>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</si>
  <si>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</si>
  <si>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</si>
  <si>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</si>
  <si>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</si>
  <si>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</si>
  <si>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</si>
  <si>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</si>
  <si>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</si>
  <si>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</si>
  <si>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</si>
  <si>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</si>
  <si>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</si>
  <si>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</si>
  <si>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</si>
  <si>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</si>
  <si>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</si>
  <si>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</si>
  <si>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</si>
  <si>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</si>
  <si>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</si>
  <si>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</si>
  <si>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</si>
  <si>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</si>
  <si>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</si>
  <si>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</si>
  <si>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</si>
  <si>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</si>
  <si>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</si>
  <si>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</si>
  <si>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</si>
  <si>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</si>
  <si>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</si>
  <si>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</si>
  <si>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</si>
  <si>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</si>
  <si>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</si>
  <si>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</si>
  <si>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</si>
  <si>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</si>
  <si>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</si>
  <si>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</si>
  <si>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</si>
  <si>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</si>
  <si>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</si>
  <si>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</si>
  <si>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</si>
  <si>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</si>
  <si>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</si>
  <si>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</si>
  <si>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</si>
  <si>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</si>
  <si>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</si>
  <si>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</si>
  <si>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</si>
  <si>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</si>
  <si>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</si>
  <si>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</si>
  <si>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</si>
  <si>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</si>
  <si>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</si>
  <si>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</si>
  <si>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</si>
  <si>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</si>
  <si>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</si>
  <si>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</si>
  <si>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</si>
  <si>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</si>
  <si>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</si>
  <si>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</si>
  <si>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</si>
  <si>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</si>
  <si>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</si>
  <si>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</si>
  <si>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</si>
  <si>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</si>
  <si>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</si>
  <si>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</si>
  <si>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</si>
  <si>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</si>
  <si>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</si>
  <si>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</si>
  <si>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</si>
  <si>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</si>
  <si>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</si>
  <si>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</si>
  <si>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</si>
  <si>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</si>
  <si>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</si>
  <si>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</si>
  <si>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</si>
  <si>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</si>
  <si>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</si>
  <si>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</si>
  <si>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</si>
  <si>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</si>
  <si>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</si>
  <si>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</si>
  <si>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</si>
  <si>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</si>
  <si>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</si>
  <si>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</si>
  <si>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</si>
  <si>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</si>
  <si>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</si>
  <si>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</si>
  <si>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</si>
  <si>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</si>
  <si>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</si>
  <si>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</si>
  <si>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</si>
  <si>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</si>
  <si>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</si>
  <si>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</si>
  <si>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</si>
  <si>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</si>
  <si>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</si>
  <si>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</si>
  <si>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</si>
  <si>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</si>
  <si>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</si>
  <si>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</si>
  <si>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</si>
  <si>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</si>
  <si>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</si>
  <si>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</si>
  <si>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</si>
  <si>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</si>
  <si>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</si>
  <si>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</si>
  <si>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</si>
  <si>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</si>
  <si>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</si>
  <si>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</si>
  <si>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</si>
  <si>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</si>
  <si>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</si>
  <si>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</si>
  <si>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</si>
  <si>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</si>
  <si>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</si>
  <si>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</si>
  <si>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</si>
  <si>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</si>
  <si>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</si>
  <si>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</si>
  <si>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</si>
  <si>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</si>
  <si>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</si>
  <si>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</si>
  <si>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</si>
  <si>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</si>
  <si>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</si>
  <si>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</si>
  <si>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</si>
  <si>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</si>
  <si>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</si>
  <si>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</si>
  <si>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</si>
  <si>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</si>
  <si>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</si>
  <si>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</si>
  <si>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</si>
  <si>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</si>
  <si>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</si>
  <si>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</si>
  <si>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</si>
  <si>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</si>
  <si>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</si>
  <si>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</si>
  <si>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</si>
  <si>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</si>
  <si>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</si>
  <si>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</si>
  <si>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</si>
  <si>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</si>
  <si>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</si>
  <si>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</si>
  <si>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</si>
  <si>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</si>
  <si>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</si>
  <si>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</si>
  <si>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</si>
  <si>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</si>
  <si>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</si>
  <si>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</si>
  <si>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</si>
  <si>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</si>
  <si>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</si>
  <si>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</si>
  <si>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</si>
  <si>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</si>
  <si>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</si>
  <si>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</si>
  <si>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</si>
  <si>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</si>
  <si>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</si>
  <si>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</si>
  <si>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</si>
  <si>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</si>
  <si>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</si>
  <si>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</si>
  <si>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</si>
  <si>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</si>
  <si>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</si>
  <si>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</si>
  <si>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</si>
  <si>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</si>
  <si>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</si>
  <si>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</si>
  <si>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</si>
  <si>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</si>
  <si>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</si>
  <si>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</si>
  <si>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</si>
  <si>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</si>
  <si>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</si>
  <si>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</si>
  <si>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</si>
  <si>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</si>
  <si>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</si>
  <si>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</si>
  <si>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</si>
  <si>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</si>
  <si>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</si>
  <si>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</si>
  <si>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</si>
  <si>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</si>
  <si>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</si>
  <si>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</si>
  <si>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</si>
  <si>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</si>
  <si>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</si>
  <si>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</si>
  <si>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</si>
  <si>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</si>
  <si>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</si>
  <si>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</si>
  <si>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</si>
  <si>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</si>
  <si>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</si>
  <si>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</si>
  <si>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</si>
  <si>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</si>
  <si>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</si>
  <si>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</si>
  <si>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</si>
  <si>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</si>
  <si>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</si>
  <si>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</si>
  <si>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</si>
  <si>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</si>
  <si>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</si>
  <si>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</si>
  <si>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</si>
  <si>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</si>
  <si>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</si>
  <si>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</si>
  <si>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</si>
  <si>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</si>
  <si>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</si>
  <si>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</si>
  <si>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</si>
  <si>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</si>
  <si>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</si>
  <si>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</si>
  <si>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</si>
  <si>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</si>
  <si>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</si>
  <si>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</si>
  <si>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</si>
  <si>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</si>
  <si>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</si>
  <si>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</si>
  <si>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</si>
  <si>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</si>
  <si>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</si>
  <si>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</si>
  <si>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</si>
  <si>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</si>
  <si>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</si>
  <si>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</si>
  <si>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</si>
  <si>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</si>
  <si>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</si>
  <si>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</si>
  <si>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</si>
  <si>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</si>
  <si>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</si>
  <si>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</si>
  <si>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</si>
  <si>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</si>
  <si>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</si>
  <si>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</si>
  <si>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</si>
  <si>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</si>
  <si>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</si>
  <si>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</si>
  <si>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</si>
  <si>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</si>
  <si>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</si>
  <si>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</si>
  <si>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</si>
  <si>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</si>
  <si>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</si>
  <si>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</si>
  <si>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</si>
  <si>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</si>
  <si>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</si>
  <si>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</si>
  <si>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</si>
  <si>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</si>
  <si>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</si>
  <si>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</si>
  <si>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</si>
  <si>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</si>
  <si>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</si>
  <si>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</si>
  <si>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</si>
  <si>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</si>
  <si>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</si>
  <si>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</si>
  <si>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</si>
  <si>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</si>
  <si>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</si>
  <si>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</si>
  <si>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</si>
  <si>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</si>
  <si>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</si>
  <si>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</si>
  <si>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</si>
  <si>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</si>
  <si>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</si>
  <si>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</si>
  <si>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</si>
  <si>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</si>
  <si>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</si>
  <si>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</si>
  <si>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</si>
  <si>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</si>
  <si>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</si>
  <si>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</si>
  <si>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</si>
  <si>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</si>
  <si>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</si>
  <si>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</si>
  <si>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</si>
  <si>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</si>
  <si>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</si>
  <si>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</si>
  <si>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</si>
  <si>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</si>
  <si>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</si>
  <si>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</si>
  <si>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</si>
  <si>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</si>
  <si>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</si>
  <si>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</si>
  <si>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</si>
  <si>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</si>
  <si>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</si>
  <si>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</si>
  <si>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</si>
  <si>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</si>
  <si>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</si>
  <si>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</si>
  <si>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</si>
  <si>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</si>
  <si>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</si>
  <si>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</si>
  <si>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</si>
  <si>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</si>
  <si>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</si>
  <si>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</si>
  <si>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</si>
  <si>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</si>
  <si>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</si>
  <si>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</si>
  <si>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</si>
  <si>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</si>
  <si>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</si>
  <si>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</si>
  <si>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</si>
  <si>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</si>
  <si>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</si>
  <si>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</si>
  <si>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</si>
  <si>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</si>
  <si>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</si>
  <si>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</si>
  <si>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</si>
  <si>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</si>
  <si>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</si>
  <si>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</si>
  <si>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</si>
  <si>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</si>
  <si>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</si>
  <si>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</si>
  <si>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</si>
  <si>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</si>
  <si>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</si>
  <si>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</si>
  <si>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</si>
  <si>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</si>
  <si>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</si>
  <si>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</si>
  <si>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</si>
  <si>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</si>
  <si>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</si>
  <si>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</si>
  <si>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</si>
  <si>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</si>
  <si>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</si>
  <si>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</si>
  <si>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</si>
  <si>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</si>
  <si>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</si>
  <si>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</si>
  <si>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</si>
  <si>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</si>
  <si>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</si>
  <si>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</si>
  <si>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</si>
  <si>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</si>
  <si>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</si>
  <si>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</si>
  <si>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</si>
  <si>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</si>
  <si>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</si>
  <si>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</si>
  <si>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</si>
  <si>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</si>
  <si>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</si>
  <si>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</si>
  <si>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</si>
  <si>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</si>
  <si>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</si>
  <si>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</si>
  <si>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</si>
  <si>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</si>
  <si>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</si>
  <si>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</si>
  <si>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</si>
  <si>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</si>
  <si>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</si>
  <si>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</si>
  <si>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</si>
  <si>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</si>
  <si>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</si>
  <si>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</si>
  <si>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</si>
  <si>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</si>
  <si>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</si>
  <si>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</si>
  <si>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</si>
  <si>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</si>
  <si>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</si>
  <si>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</si>
  <si>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</si>
  <si>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</si>
  <si>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</si>
  <si>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</si>
  <si>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</si>
  <si>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</si>
  <si>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</si>
  <si>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</si>
  <si>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</si>
  <si>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</si>
  <si>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</si>
  <si>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</si>
  <si>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</si>
  <si>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</si>
  <si>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</si>
  <si>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</si>
  <si>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</si>
  <si>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</si>
  <si>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</si>
  <si>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</si>
  <si>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</si>
  <si>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</si>
  <si>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</si>
  <si>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</si>
  <si>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</si>
  <si>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</si>
  <si>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</si>
  <si>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</si>
  <si>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</si>
  <si>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</si>
  <si>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</si>
  <si>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</si>
  <si>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</si>
  <si>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</si>
  <si>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</si>
  <si>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</si>
  <si>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</si>
  <si>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</si>
  <si>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</si>
  <si>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</si>
  <si>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</si>
  <si>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</si>
  <si>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</si>
  <si>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</si>
  <si>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</si>
  <si>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</si>
  <si>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</si>
  <si>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</si>
  <si>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</si>
  <si>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</si>
  <si>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</si>
  <si>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</si>
  <si>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</si>
  <si>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</si>
  <si>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</si>
  <si>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</si>
  <si>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</si>
  <si>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</si>
  <si>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</si>
  <si>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</si>
  <si>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</si>
  <si>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</si>
  <si>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</si>
  <si>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</si>
  <si>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</si>
  <si>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</si>
  <si>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</si>
  <si>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</si>
  <si>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</si>
  <si>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</si>
  <si>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</si>
  <si>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</si>
  <si>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</si>
  <si>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</si>
  <si>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</si>
  <si>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</si>
  <si>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</si>
  <si>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</si>
  <si>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</si>
  <si>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</si>
  <si>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</si>
  <si>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</si>
  <si>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</si>
  <si>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</si>
  <si>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</si>
  <si>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</si>
  <si>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</si>
  <si>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</si>
  <si>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</si>
  <si>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</si>
  <si>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</si>
  <si>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</si>
  <si>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</si>
  <si>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</si>
  <si>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</si>
  <si>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</si>
  <si>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</si>
  <si>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</si>
  <si>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</si>
  <si>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</si>
  <si>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</si>
  <si>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</si>
  <si>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</si>
  <si>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</si>
  <si>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</si>
  <si>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</si>
  <si>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</si>
  <si>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</si>
  <si>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</si>
  <si>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</si>
  <si>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</si>
  <si>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</si>
  <si>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</si>
  <si>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</si>
  <si>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</si>
  <si>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</si>
  <si>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</si>
  <si>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</si>
  <si>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</si>
  <si>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</si>
  <si>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</si>
  <si>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</si>
  <si>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</si>
  <si>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</si>
  <si>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</si>
  <si>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</si>
  <si>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</si>
  <si>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</si>
  <si>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</si>
  <si>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</si>
  <si>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</si>
  <si>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</si>
  <si>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</si>
  <si>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</si>
  <si>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</si>
  <si>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</si>
  <si>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</si>
  <si>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</si>
  <si>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</si>
  <si>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</si>
  <si>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</si>
  <si>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</si>
  <si>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</si>
  <si>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</si>
  <si>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</si>
  <si>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</si>
  <si>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</si>
  <si>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</si>
  <si>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</si>
  <si>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</si>
  <si>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</si>
  <si>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</si>
  <si>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</si>
  <si>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</si>
  <si>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</si>
  <si>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</si>
  <si>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</si>
  <si>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</si>
  <si>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</si>
  <si>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</si>
  <si>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</si>
  <si>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</si>
  <si>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</si>
  <si>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</si>
  <si>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</si>
  <si>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</si>
  <si>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</si>
  <si>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</si>
  <si>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</si>
  <si>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</si>
  <si>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</si>
  <si>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</si>
  <si>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</si>
  <si>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</si>
  <si>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</si>
  <si>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</si>
  <si>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</si>
  <si>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</si>
  <si>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</si>
  <si>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</si>
  <si>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</si>
  <si>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</si>
  <si>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</si>
  <si>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</si>
  <si>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</si>
  <si>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</si>
  <si>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</si>
  <si>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</si>
  <si>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</si>
  <si>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</si>
  <si>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</si>
  <si>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</si>
  <si>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</si>
  <si>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</si>
  <si>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</si>
  <si>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</si>
  <si>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</si>
  <si>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</si>
  <si>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</si>
  <si>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</si>
  <si>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</si>
  <si>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</si>
  <si>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</si>
  <si>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</si>
  <si>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</si>
  <si>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</si>
  <si>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</si>
  <si>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</si>
  <si>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</si>
  <si>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</si>
  <si>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</si>
  <si>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</si>
  <si>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</si>
  <si>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</si>
  <si>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</si>
  <si>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</si>
  <si>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</si>
  <si>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</si>
  <si>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</si>
  <si>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</si>
  <si>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</si>
  <si>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</si>
  <si>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</si>
  <si>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</si>
  <si>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</si>
  <si>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</si>
  <si>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</si>
  <si>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</si>
  <si>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</si>
  <si>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</si>
  <si>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</si>
  <si>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</si>
  <si>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</si>
  <si>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</si>
  <si>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</si>
  <si>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</si>
  <si>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</si>
  <si>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</si>
  <si>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</si>
  <si>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</si>
  <si>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</si>
  <si>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</si>
  <si>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</si>
  <si>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</si>
  <si>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</si>
  <si>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</si>
  <si>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</si>
  <si>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</si>
  <si>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</si>
  <si>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</si>
  <si>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</si>
  <si>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</si>
  <si>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</si>
  <si>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</si>
  <si>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</si>
  <si>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</si>
  <si>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</si>
  <si>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</si>
  <si>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</si>
  <si>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</si>
  <si>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</si>
  <si>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</si>
  <si>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</si>
  <si>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</si>
  <si>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</si>
  <si>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</si>
  <si>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</si>
  <si>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</si>
  <si>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</si>
  <si>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</si>
  <si>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</si>
  <si>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</si>
  <si>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</si>
  <si>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</si>
  <si>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</si>
  <si>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</si>
  <si>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</si>
  <si>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</si>
  <si>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</si>
  <si>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</si>
  <si>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</si>
  <si>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</si>
  <si>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</si>
  <si>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</si>
  <si>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</si>
  <si>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</si>
  <si>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</si>
  <si>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</si>
  <si>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</si>
  <si>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</si>
  <si>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</si>
  <si>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</si>
  <si>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</si>
  <si>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</si>
  <si>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</si>
  <si>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</si>
  <si>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</si>
  <si>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</si>
  <si>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</si>
  <si>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</si>
  <si>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</si>
  <si>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</si>
  <si>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</si>
  <si>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</si>
  <si>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</si>
  <si>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</si>
  <si>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</si>
  <si>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</si>
  <si>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</si>
  <si>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</si>
  <si>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</si>
  <si>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</si>
  <si>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</si>
  <si>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</si>
  <si>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</si>
  <si>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</si>
  <si>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</si>
  <si>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</si>
  <si>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</si>
  <si>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</si>
  <si>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</si>
  <si>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</si>
  <si>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</si>
  <si>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</si>
  <si>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</si>
  <si>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</si>
  <si>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</si>
  <si>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</si>
  <si>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</si>
  <si>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</si>
  <si>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</si>
  <si>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</si>
  <si>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</si>
  <si>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</si>
  <si>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</si>
  <si>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</si>
  <si>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</si>
  <si>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</si>
  <si>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</si>
  <si>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</si>
  <si>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</si>
  <si>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</si>
  <si>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</si>
  <si>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</si>
  <si>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</si>
  <si>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</si>
  <si>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</si>
  <si>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</si>
  <si>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</si>
  <si>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</si>
  <si>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</si>
  <si>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</si>
  <si>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</si>
  <si>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</si>
  <si>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</si>
  <si>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</si>
  <si>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</si>
  <si>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</si>
  <si>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</si>
  <si>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</si>
  <si>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</si>
  <si>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</si>
  <si>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</si>
  <si>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</si>
  <si>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</si>
  <si>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</si>
  <si>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</si>
  <si>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</si>
  <si>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</si>
  <si>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</si>
  <si>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</si>
  <si>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</si>
  <si>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</si>
  <si>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</si>
  <si>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</si>
  <si>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</si>
  <si>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</si>
  <si>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</si>
  <si>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</si>
  <si>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</si>
  <si>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</si>
  <si>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</si>
  <si>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</si>
  <si>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</si>
  <si>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</si>
  <si>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</si>
  <si>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</si>
  <si>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</si>
  <si>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</si>
  <si>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</si>
  <si>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</si>
  <si>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</si>
  <si>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</si>
  <si>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</si>
  <si>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</si>
  <si>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</si>
  <si>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</si>
  <si>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</si>
  <si>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</si>
  <si>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</si>
  <si>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</si>
  <si>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</si>
  <si>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</si>
  <si>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</si>
  <si>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</si>
  <si>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</si>
  <si>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</si>
  <si>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</si>
  <si>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</si>
  <si>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</si>
  <si>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</si>
  <si>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</si>
  <si>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</si>
  <si>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</si>
  <si>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</si>
  <si>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</si>
  <si>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</si>
  <si>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</si>
  <si>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</si>
  <si>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</si>
  <si>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</si>
  <si>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</si>
  <si>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</si>
  <si>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</si>
  <si>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</si>
  <si>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</si>
  <si>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</si>
  <si>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</si>
  <si>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</si>
  <si>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</si>
  <si>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</si>
  <si>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</si>
  <si>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</si>
  <si>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</si>
  <si>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</si>
  <si>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</si>
  <si>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</si>
  <si>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</si>
  <si>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</si>
  <si>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</si>
  <si>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</si>
  <si>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</si>
  <si>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</si>
  <si>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</si>
  <si>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</si>
  <si>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</si>
  <si>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</si>
  <si>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</si>
  <si>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</si>
  <si>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</si>
  <si>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</si>
  <si>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</si>
  <si>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</si>
  <si>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</si>
  <si>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</si>
  <si>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</si>
  <si>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</si>
  <si>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</si>
  <si>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</si>
  <si>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</si>
  <si>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</si>
  <si>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</si>
  <si>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</si>
  <si>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</si>
  <si>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</si>
  <si>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</si>
  <si>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</si>
  <si>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</si>
  <si>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</si>
  <si>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</si>
  <si>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</si>
  <si>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</si>
  <si>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</si>
  <si>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</si>
  <si>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</si>
  <si>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</si>
  <si>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</si>
  <si>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</si>
  <si>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</si>
  <si>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</si>
  <si>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</si>
  <si>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</si>
  <si>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</si>
  <si>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</si>
  <si>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</si>
  <si>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</si>
  <si>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</si>
  <si>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</si>
  <si>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</si>
  <si>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</si>
  <si>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</si>
  <si>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</si>
  <si>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</si>
  <si>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</si>
  <si>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</si>
  <si>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</si>
  <si>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</si>
  <si>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</si>
  <si>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</si>
  <si>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</si>
  <si>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</si>
  <si>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</si>
  <si>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</si>
  <si>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</si>
  <si>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</si>
  <si>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</si>
  <si>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</si>
  <si>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</si>
  <si>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</si>
  <si>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</si>
  <si>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</si>
  <si>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</si>
  <si>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</si>
  <si>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</si>
  <si>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</si>
  <si>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</si>
  <si>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</si>
  <si>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</si>
  <si>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</si>
  <si>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</si>
  <si>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</si>
  <si>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</si>
  <si>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</si>
  <si>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</si>
  <si>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</si>
  <si>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</si>
  <si>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</si>
  <si>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</si>
  <si>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</si>
  <si>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</si>
  <si>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</si>
  <si>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</si>
  <si>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</si>
  <si>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</si>
  <si>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</si>
  <si>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</si>
  <si>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</si>
  <si>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</si>
  <si>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</si>
  <si>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</si>
  <si>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</si>
  <si>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</si>
  <si>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</si>
  <si>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</si>
  <si>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</si>
  <si>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</si>
  <si>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</si>
  <si>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</si>
  <si>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</si>
  <si>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</si>
  <si>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</si>
  <si>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</si>
  <si>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</si>
  <si>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</si>
  <si>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</si>
  <si>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</si>
  <si>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</si>
  <si>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</si>
  <si>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</si>
  <si>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</si>
  <si>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</si>
  <si>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</si>
  <si>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</si>
  <si>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</si>
  <si>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</si>
  <si>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</si>
  <si>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</si>
  <si>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</si>
  <si>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</si>
  <si>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</si>
  <si>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</si>
  <si>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</si>
  <si>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</si>
  <si>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</si>
  <si>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</si>
  <si>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</si>
  <si>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</si>
  <si>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</si>
  <si>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</si>
  <si>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</si>
  <si>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</si>
  <si>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</si>
  <si>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</si>
  <si>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</si>
  <si>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</si>
  <si>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</si>
  <si>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</si>
  <si>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</si>
  <si>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</si>
  <si>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</si>
  <si>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</si>
  <si>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</si>
  <si>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</si>
  <si>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</si>
  <si>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</si>
  <si>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</si>
  <si>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</si>
  <si>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</si>
  <si>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</si>
  <si>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</si>
  <si>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</si>
  <si>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</si>
  <si>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</si>
  <si>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</si>
  <si>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</si>
  <si>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</si>
  <si>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</si>
  <si>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</si>
  <si>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</si>
  <si>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</si>
  <si>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</si>
  <si>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</si>
  <si>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</si>
  <si>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</si>
  <si>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</si>
  <si>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</si>
  <si>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</si>
  <si>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</si>
  <si>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</si>
  <si>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</si>
  <si>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</si>
  <si>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</si>
  <si>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</si>
  <si>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</si>
  <si>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</si>
  <si>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</si>
  <si>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</si>
  <si>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</si>
  <si>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</si>
  <si>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</si>
  <si>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</si>
  <si>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</si>
  <si>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</si>
  <si>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</si>
  <si>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</si>
  <si>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</si>
  <si>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</si>
  <si>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</si>
  <si>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</si>
  <si>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</si>
  <si>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</si>
  <si>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</si>
  <si>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</si>
  <si>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</si>
  <si>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</si>
  <si>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</si>
  <si>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</si>
  <si>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</si>
  <si>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</si>
  <si>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</si>
  <si>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</si>
  <si>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</si>
  <si>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</si>
  <si>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</si>
  <si>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</si>
  <si>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</si>
  <si>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</si>
  <si>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</si>
  <si>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</si>
  <si>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</si>
  <si>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</si>
  <si>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</si>
  <si>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</si>
  <si>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</si>
  <si>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</si>
  <si>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</si>
  <si>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</si>
  <si>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</si>
  <si>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</si>
  <si>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</si>
  <si>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</si>
  <si>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</si>
  <si>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</si>
  <si>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</si>
  <si>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</si>
  <si>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</si>
  <si>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</si>
  <si>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</si>
  <si>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</si>
  <si>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</si>
  <si>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</si>
  <si>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</si>
  <si>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</si>
  <si>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</si>
  <si>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</si>
  <si>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</si>
  <si>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</si>
  <si>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</si>
  <si>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</si>
  <si>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</si>
  <si>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</si>
  <si>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</si>
  <si>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</si>
  <si>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</si>
  <si>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</si>
  <si>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</si>
  <si>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</si>
  <si>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</si>
  <si>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</si>
  <si>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</si>
  <si>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</si>
  <si>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</si>
  <si>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</si>
  <si>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</si>
  <si>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</si>
  <si>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</si>
  <si>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</si>
  <si>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</si>
  <si>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</si>
  <si>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</si>
  <si>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</si>
  <si>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</si>
  <si>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</si>
  <si>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</si>
  <si>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</si>
  <si>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</si>
  <si>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</si>
  <si>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</si>
  <si>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</si>
  <si>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</si>
  <si>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</si>
  <si>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</si>
  <si>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</si>
  <si>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</si>
  <si>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</si>
  <si>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</si>
  <si>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</si>
  <si>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</si>
  <si>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</si>
  <si>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</si>
  <si>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</si>
  <si>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</si>
  <si>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</si>
  <si>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</si>
  <si>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</si>
  <si>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</si>
  <si>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</si>
  <si>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</si>
  <si>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</si>
  <si>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</si>
  <si>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</si>
  <si>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</si>
  <si>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</si>
  <si>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</si>
  <si>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</si>
  <si>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</si>
  <si>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</si>
  <si>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</si>
  <si>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</si>
  <si>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</si>
  <si>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</si>
  <si>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</si>
  <si>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</si>
  <si>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</si>
  <si>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</si>
  <si>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</si>
  <si>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</si>
  <si>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</si>
  <si>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</si>
  <si>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</si>
  <si>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</si>
  <si>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</si>
  <si>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</si>
  <si>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</si>
  <si>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</si>
  <si>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</si>
  <si>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</si>
  <si>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</si>
  <si>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</si>
  <si>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</si>
  <si>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</si>
  <si>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</si>
  <si>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</si>
  <si>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</si>
  <si>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</si>
  <si>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</si>
  <si>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</si>
  <si>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</si>
  <si>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</si>
  <si>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</si>
  <si>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</si>
  <si>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</si>
  <si>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</si>
  <si>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</si>
  <si>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</si>
  <si>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</si>
  <si>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</si>
  <si>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</si>
  <si>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</si>
  <si>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</si>
  <si>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</si>
  <si>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</si>
  <si>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</si>
  <si>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</si>
  <si>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</si>
  <si>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</si>
  <si>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</si>
  <si>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</si>
  <si>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</si>
  <si>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</si>
  <si>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</si>
  <si>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</si>
  <si>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</si>
  <si>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</si>
  <si>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</si>
  <si>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</si>
  <si>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</si>
  <si>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</si>
  <si>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</si>
  <si>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</si>
  <si>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</si>
  <si>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</si>
  <si>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</si>
  <si>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</si>
  <si>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</si>
  <si>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</si>
  <si>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</si>
  <si>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</si>
  <si>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</si>
  <si>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</si>
  <si>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</si>
  <si>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</si>
  <si>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</si>
  <si>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</si>
  <si>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</si>
  <si>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</si>
  <si>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</si>
  <si>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</si>
  <si>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</si>
  <si>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</si>
  <si>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</si>
  <si>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</si>
  <si>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</si>
  <si>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</si>
  <si>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</si>
  <si>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</si>
  <si>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</si>
  <si>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</si>
  <si>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</si>
  <si>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</si>
  <si>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</si>
  <si>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</si>
  <si>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</si>
  <si>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</si>
  <si>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</si>
  <si>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</si>
  <si>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</si>
  <si>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</si>
  <si>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</si>
  <si>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</si>
  <si>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</si>
  <si>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</si>
  <si>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</si>
  <si>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</si>
  <si>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</si>
  <si>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</si>
  <si>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</si>
  <si>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</si>
  <si>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</si>
  <si>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</si>
  <si>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</si>
  <si>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</si>
  <si>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</si>
  <si>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</si>
  <si>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</si>
  <si>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</si>
  <si>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</si>
  <si>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</si>
  <si>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</si>
  <si>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</si>
  <si>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</si>
  <si>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</si>
  <si>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</si>
  <si>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</si>
  <si>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</si>
  <si>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</si>
  <si>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</si>
  <si>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</si>
  <si>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</si>
  <si>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</si>
  <si>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</si>
  <si>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</si>
  <si>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</si>
  <si>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</si>
  <si>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</si>
  <si>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</si>
  <si>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</si>
  <si>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</si>
  <si>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</si>
  <si>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</si>
  <si>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</si>
  <si>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</si>
  <si>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</si>
  <si>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</si>
  <si>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</si>
  <si>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</si>
  <si>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</si>
  <si>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</si>
  <si>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</si>
  <si>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</si>
  <si>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</si>
  <si>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</si>
  <si>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</si>
  <si>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</si>
  <si>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</si>
  <si>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</si>
  <si>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</si>
  <si>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</si>
  <si>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</si>
  <si>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</si>
  <si>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</si>
  <si>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</si>
  <si>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</si>
  <si>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</si>
  <si>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</si>
  <si>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</si>
  <si>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</si>
  <si>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</si>
  <si>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</si>
  <si>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</si>
  <si>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</si>
  <si>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</si>
  <si>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</si>
  <si>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</si>
  <si>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</si>
  <si>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</si>
  <si>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</si>
  <si>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</si>
  <si>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</si>
  <si>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</si>
  <si>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</si>
  <si>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</si>
  <si>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</si>
  <si>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</si>
  <si>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</si>
  <si>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</si>
  <si>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</si>
  <si>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</si>
  <si>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</si>
  <si>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</si>
  <si>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</si>
  <si>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</si>
  <si>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</si>
  <si>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</si>
  <si>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</si>
  <si>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</si>
  <si>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</si>
  <si>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</si>
  <si>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</si>
  <si>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</si>
  <si>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</si>
  <si>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</si>
  <si>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</si>
  <si>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</si>
  <si>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</si>
  <si>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</si>
  <si>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</si>
  <si>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</si>
  <si>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</si>
  <si>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</si>
  <si>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</si>
  <si>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</si>
  <si>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</si>
  <si>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</si>
  <si>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</si>
  <si>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</si>
  <si>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</si>
  <si>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</si>
  <si>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</si>
  <si>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</si>
  <si>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</si>
  <si>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</si>
  <si>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</si>
  <si>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</si>
  <si>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</si>
  <si>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</si>
  <si>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</si>
  <si>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</si>
  <si>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</si>
  <si>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</si>
  <si>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</si>
  <si>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</si>
  <si>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</si>
  <si>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</si>
  <si>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</si>
  <si>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</si>
  <si>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</si>
  <si>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</si>
  <si>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</si>
  <si>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</si>
  <si>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</si>
  <si>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</si>
  <si>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</si>
  <si>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</si>
  <si>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</si>
  <si>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</si>
  <si>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</si>
  <si>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</si>
  <si>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</si>
  <si>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</si>
  <si>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</si>
  <si>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</si>
  <si>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</si>
  <si>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</si>
  <si>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</si>
  <si>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</si>
  <si>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</si>
  <si>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</si>
  <si>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</si>
  <si>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</si>
  <si>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</si>
  <si>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</si>
  <si>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</si>
  <si>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</si>
  <si>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</si>
  <si>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</si>
  <si>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</si>
  <si>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</si>
  <si>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</si>
  <si>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</si>
  <si>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</si>
  <si>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</si>
  <si>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</si>
  <si>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</si>
  <si>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</si>
  <si>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</si>
  <si>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</si>
  <si>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</si>
  <si>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</si>
  <si>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</si>
  <si>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</si>
  <si>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</si>
  <si>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</si>
  <si>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</si>
  <si>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</si>
  <si>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</si>
  <si>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</si>
  <si>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</si>
  <si>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</si>
  <si>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</si>
  <si>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</si>
  <si>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</si>
  <si>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</si>
  <si>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</si>
  <si>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</si>
  <si>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</si>
  <si>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</si>
  <si>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</si>
  <si>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</si>
  <si>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</si>
  <si>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</si>
  <si>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</si>
  <si>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</si>
  <si>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</si>
  <si>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</si>
  <si>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</si>
  <si>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</si>
  <si>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</si>
  <si>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</si>
  <si>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</si>
  <si>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</si>
  <si>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</si>
  <si>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</si>
  <si>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</si>
  <si>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</si>
  <si>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</si>
  <si>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</si>
  <si>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</si>
  <si>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</si>
  <si>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</si>
  <si>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</si>
  <si>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</si>
  <si>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</si>
  <si>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</si>
  <si>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</si>
  <si>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</si>
  <si>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</si>
  <si>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</si>
  <si>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</si>
  <si>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</si>
  <si>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</si>
  <si>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</si>
  <si>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</si>
  <si>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</si>
  <si>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</si>
  <si>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</si>
  <si>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</si>
  <si>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</si>
  <si>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</si>
  <si>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</si>
  <si>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</si>
  <si>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</si>
  <si>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</si>
  <si>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</si>
  <si>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</si>
  <si>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</si>
  <si>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</si>
  <si>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</si>
  <si>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</si>
  <si>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</si>
  <si>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</si>
  <si>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</si>
  <si>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</si>
  <si>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</si>
  <si>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</si>
  <si>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</si>
  <si>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</si>
  <si>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</si>
  <si>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</si>
  <si>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</si>
  <si>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</si>
  <si>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</si>
  <si>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</si>
  <si>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</si>
  <si>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</si>
  <si>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</si>
  <si>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</si>
  <si>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</si>
  <si>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</si>
  <si>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</si>
  <si>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</si>
  <si>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</si>
  <si>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</si>
  <si>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</si>
  <si>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</si>
  <si>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</si>
  <si>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</si>
  <si>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</si>
  <si>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</si>
  <si>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</si>
  <si>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</si>
  <si>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</si>
  <si>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</si>
  <si>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</si>
  <si>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</si>
  <si>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</si>
  <si>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</si>
  <si>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</si>
  <si>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</si>
  <si>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</si>
  <si>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</si>
  <si>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</si>
  <si>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</si>
  <si>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</si>
  <si>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</si>
  <si>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</si>
  <si>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</si>
  <si>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</si>
  <si>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</si>
  <si>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</si>
  <si>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</si>
  <si>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</si>
  <si>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</si>
  <si>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</si>
  <si>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</si>
  <si>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</si>
  <si>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</si>
  <si>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</si>
  <si>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</si>
  <si>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</si>
  <si>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</si>
  <si>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</si>
  <si>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</si>
  <si>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</si>
  <si>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</si>
  <si>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</si>
  <si>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</si>
  <si>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</si>
  <si>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</si>
  <si>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</si>
  <si>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</si>
  <si>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</si>
  <si>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</si>
  <si>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</si>
  <si>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</si>
  <si>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</si>
  <si>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</si>
  <si>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</si>
  <si>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</si>
  <si>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</si>
  <si>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</si>
  <si>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</si>
  <si>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</si>
  <si>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</si>
  <si>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</si>
  <si>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</si>
  <si>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</si>
  <si>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</si>
  <si>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</si>
  <si>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</si>
  <si>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</si>
  <si>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</si>
  <si>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</si>
  <si>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</si>
  <si>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</si>
  <si>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</si>
  <si>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</si>
  <si>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</si>
  <si>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</si>
  <si>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</si>
  <si>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</si>
  <si>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</si>
  <si>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</si>
  <si>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</si>
  <si>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</si>
  <si>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</si>
  <si>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</si>
  <si>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</si>
  <si>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</si>
  <si>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</si>
  <si>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</si>
  <si>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</si>
  <si>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</si>
  <si>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</si>
  <si>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</si>
  <si>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</si>
  <si>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</si>
  <si>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</si>
  <si>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</si>
  <si>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</si>
  <si>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</si>
  <si>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</si>
  <si>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</si>
  <si>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</si>
  <si>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</si>
  <si>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</si>
  <si>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</si>
  <si>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</si>
  <si>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</si>
  <si>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</si>
  <si>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</si>
  <si>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</si>
  <si>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</si>
  <si>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</si>
  <si>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</si>
  <si>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</si>
  <si>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</si>
  <si>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</si>
  <si>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</si>
  <si>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</si>
  <si>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</si>
  <si>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</si>
  <si>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</si>
  <si>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</si>
  <si>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</si>
  <si>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</si>
  <si>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</si>
  <si>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</si>
  <si>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</si>
  <si>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</si>
  <si>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</si>
  <si>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</si>
  <si>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</si>
  <si>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</si>
  <si>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</si>
  <si>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</si>
  <si>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</si>
  <si>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</si>
  <si>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</si>
  <si>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</si>
  <si>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</si>
  <si>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</si>
  <si>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</si>
  <si>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</si>
  <si>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</si>
  <si>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</si>
  <si>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</si>
  <si>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</si>
  <si>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</si>
  <si>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</si>
  <si>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</si>
  <si>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</si>
  <si>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</si>
  <si>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</si>
  <si>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</si>
  <si>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</si>
  <si>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</si>
  <si>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</si>
  <si>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</si>
  <si>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</si>
  <si>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</si>
  <si>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</si>
  <si>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</si>
  <si>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</si>
  <si>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</si>
  <si>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</si>
  <si>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</si>
  <si>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</si>
  <si>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</si>
  <si>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</si>
  <si>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</si>
  <si>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</si>
  <si>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</si>
  <si>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</si>
  <si>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</si>
  <si>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</si>
  <si>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</si>
  <si>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</si>
  <si>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</si>
  <si>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</si>
  <si>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</si>
  <si>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</si>
  <si>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</si>
  <si>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</si>
  <si>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</si>
  <si>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</si>
  <si>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</si>
  <si>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</si>
  <si>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</si>
  <si>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</si>
  <si>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</si>
  <si>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</si>
  <si>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</si>
  <si>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</si>
  <si>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</si>
  <si>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</si>
  <si>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</si>
  <si>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</si>
  <si>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</si>
  <si>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</si>
  <si>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</si>
  <si>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</si>
  <si>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</si>
  <si>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</si>
  <si>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</si>
  <si>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</si>
  <si>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</si>
  <si>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</si>
  <si>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</si>
  <si>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</si>
  <si>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</si>
  <si>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</si>
  <si>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</si>
  <si>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</si>
  <si>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</si>
  <si>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</si>
  <si>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</si>
  <si>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</si>
  <si>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</si>
  <si>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</si>
  <si>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</si>
  <si>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</si>
  <si>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</si>
  <si>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</si>
  <si>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</si>
  <si>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</si>
  <si>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</si>
  <si>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</si>
  <si>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</si>
  <si>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</si>
  <si>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</si>
  <si>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</si>
  <si>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</si>
  <si>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</si>
  <si>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</si>
  <si>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</si>
  <si>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</si>
  <si>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</si>
  <si>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</si>
  <si>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</si>
  <si>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</si>
  <si>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</si>
  <si>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</si>
  <si>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</si>
  <si>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</si>
  <si>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</si>
  <si>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</si>
  <si>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</si>
  <si>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</si>
  <si>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</si>
  <si>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</si>
  <si>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</si>
  <si>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</si>
  <si>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</si>
  <si>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</si>
  <si>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</si>
  <si>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</si>
  <si>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</si>
  <si>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</si>
  <si>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</si>
  <si>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</si>
  <si>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</si>
  <si>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</si>
  <si>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</si>
  <si>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</si>
  <si>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</si>
  <si>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</si>
  <si>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</si>
  <si>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</si>
  <si>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</si>
  <si>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</si>
  <si>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</si>
  <si>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</si>
  <si>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</si>
  <si>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</si>
  <si>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</si>
  <si>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</si>
  <si>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</si>
  <si>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</si>
  <si>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</si>
  <si>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</si>
  <si>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</si>
  <si>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</si>
  <si>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</si>
  <si>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</si>
  <si>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</si>
  <si>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</si>
  <si>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</si>
  <si>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</si>
  <si>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</si>
  <si>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</si>
  <si>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</si>
  <si>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</si>
  <si>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</si>
  <si>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</si>
  <si>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</si>
  <si>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</si>
  <si>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</si>
  <si>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</si>
  <si>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</si>
  <si>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</si>
  <si>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</si>
  <si>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</si>
  <si>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</si>
  <si>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</si>
  <si>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</si>
  <si>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</si>
  <si>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</si>
  <si>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</si>
  <si>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</si>
  <si>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</si>
  <si>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</si>
  <si>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</si>
  <si>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</si>
  <si>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</si>
  <si>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</si>
  <si>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</si>
  <si>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</si>
  <si>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</si>
  <si>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</si>
  <si>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</si>
  <si>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</si>
  <si>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</si>
  <si>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</si>
  <si>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</si>
  <si>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</si>
  <si>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</si>
  <si>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</si>
  <si>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</si>
  <si>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</si>
  <si>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</si>
  <si>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</si>
  <si>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</si>
  <si>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</si>
  <si>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</si>
  <si>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</si>
  <si>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</si>
  <si>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</si>
  <si>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</si>
  <si>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</si>
  <si>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</si>
  <si>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</si>
  <si>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</si>
  <si>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</si>
  <si>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</si>
  <si>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</si>
  <si>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</si>
  <si>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</si>
  <si>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</si>
  <si>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</si>
  <si>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</si>
  <si>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</si>
  <si>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</si>
  <si>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</si>
  <si>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</si>
  <si>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</si>
  <si>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</si>
  <si>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</si>
  <si>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</si>
  <si>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</si>
  <si>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</si>
  <si>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</si>
  <si>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</si>
  <si>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</si>
  <si>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</si>
  <si>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</si>
  <si>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</si>
  <si>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</si>
  <si>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</si>
  <si>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</si>
  <si>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</si>
  <si>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</si>
  <si>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</si>
  <si>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</si>
  <si>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</si>
  <si>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</si>
  <si>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</si>
  <si>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</si>
  <si>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</si>
  <si>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</si>
  <si>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</si>
  <si>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</si>
  <si>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</si>
  <si>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</si>
  <si>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</si>
  <si>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</si>
  <si>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</si>
  <si>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</si>
  <si>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</si>
  <si>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</si>
  <si>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</si>
  <si>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</si>
  <si>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</si>
  <si>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</si>
  <si>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</si>
  <si>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</si>
  <si>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</si>
  <si>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</si>
  <si>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</si>
  <si>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</si>
  <si>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</si>
  <si>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</si>
  <si>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</si>
  <si>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</si>
  <si>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</si>
  <si>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</si>
  <si>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</si>
  <si>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</si>
  <si>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</si>
  <si>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</si>
  <si>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</si>
  <si>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</si>
  <si>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</si>
  <si>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</si>
  <si>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</si>
  <si>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</si>
  <si>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</si>
  <si>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</si>
  <si>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</si>
  <si>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</si>
  <si>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</si>
  <si>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</si>
  <si>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</si>
  <si>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</si>
  <si>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</si>
  <si>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</si>
  <si>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</si>
  <si>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</si>
  <si>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</si>
  <si>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</si>
  <si>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</si>
  <si>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</si>
  <si>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</si>
  <si>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</si>
  <si>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</si>
  <si>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</si>
  <si>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</si>
  <si>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</si>
  <si>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</si>
  <si>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</si>
  <si>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</si>
  <si>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</si>
  <si>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</si>
  <si>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</si>
  <si>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</si>
  <si>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</si>
  <si>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</si>
  <si>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</si>
  <si>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</si>
  <si>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</si>
  <si>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</si>
  <si>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</si>
  <si>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</si>
  <si>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</si>
  <si>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</si>
  <si>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</si>
  <si>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</si>
  <si>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</si>
  <si>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</si>
  <si>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</si>
  <si>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</si>
  <si>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</si>
  <si>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</si>
  <si>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</si>
  <si>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</si>
  <si>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</si>
  <si>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</si>
  <si>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</si>
  <si>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</si>
  <si>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</si>
  <si>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</si>
  <si>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</si>
  <si>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</si>
  <si>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</si>
  <si>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</si>
  <si>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</si>
  <si>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</si>
  <si>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</si>
  <si>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</si>
  <si>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</si>
  <si>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</si>
  <si>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</si>
  <si>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</si>
  <si>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</si>
  <si>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</si>
  <si>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</si>
  <si>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</si>
  <si>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</si>
  <si>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</si>
  <si>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</si>
  <si>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</si>
  <si>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</si>
  <si>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</si>
  <si>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</si>
  <si>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</si>
  <si>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</si>
  <si>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</si>
  <si>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</si>
  <si>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</si>
  <si>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</si>
  <si>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</si>
  <si>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</si>
  <si>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</si>
  <si>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</si>
  <si>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</si>
  <si>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</si>
  <si>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</si>
  <si>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</si>
  <si>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</si>
  <si>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</si>
  <si>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</si>
  <si>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</si>
  <si>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</si>
  <si>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</si>
  <si>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</si>
  <si>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</si>
  <si>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</si>
  <si>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</si>
  <si>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</si>
  <si>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</si>
  <si>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</si>
  <si>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</si>
  <si>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</si>
  <si>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</si>
  <si>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</si>
  <si>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</si>
  <si>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</si>
  <si>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</si>
  <si>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</si>
  <si>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</si>
  <si>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</si>
  <si>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</si>
  <si>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</si>
  <si>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</si>
  <si>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</si>
  <si>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</si>
  <si>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</si>
  <si>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</si>
  <si>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</si>
  <si>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</si>
  <si>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</si>
  <si>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</si>
  <si>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</si>
  <si>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</si>
  <si>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</si>
  <si>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</si>
  <si>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</si>
  <si>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</si>
  <si>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</si>
  <si>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</si>
  <si>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</si>
  <si>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</si>
  <si>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</si>
  <si>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</si>
  <si>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</si>
  <si>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</si>
  <si>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</si>
  <si>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</si>
  <si>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</si>
  <si>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</si>
  <si>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</si>
  <si>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</si>
  <si>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</si>
  <si>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</si>
  <si>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</si>
  <si>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</si>
  <si>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</si>
  <si>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</si>
  <si>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</si>
  <si>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</si>
  <si>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</si>
  <si>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</si>
  <si>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</si>
  <si>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</si>
  <si>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</si>
  <si>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</si>
  <si>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</si>
  <si>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</si>
  <si>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</si>
  <si>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</si>
  <si>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</si>
  <si>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</si>
  <si>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</si>
  <si>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</si>
  <si>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</si>
  <si>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</si>
  <si>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</si>
  <si>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</si>
  <si>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</si>
  <si>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</si>
  <si>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</si>
  <si>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</si>
  <si>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</si>
  <si>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</si>
  <si>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</si>
  <si>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</si>
  <si>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</si>
  <si>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</si>
  <si>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</si>
  <si>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</si>
  <si>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</si>
  <si>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</si>
  <si>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</si>
  <si>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</si>
  <si>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</si>
  <si>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</si>
  <si>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</si>
  <si>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</si>
  <si>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</si>
  <si>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</si>
  <si>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</si>
  <si>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</si>
  <si>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</si>
  <si>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</si>
  <si>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</si>
  <si>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</si>
  <si>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</si>
  <si>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</si>
  <si>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</si>
  <si>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</si>
  <si>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</si>
  <si>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</si>
  <si>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</si>
  <si>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</si>
  <si>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</si>
  <si>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</si>
  <si>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</si>
  <si>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</si>
  <si>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</si>
  <si>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</si>
  <si>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</si>
  <si>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</si>
  <si>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</si>
  <si>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</si>
  <si>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</si>
  <si>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</si>
  <si>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</si>
  <si>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</si>
  <si>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</si>
  <si>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</si>
  <si>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</si>
  <si>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</si>
  <si>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</si>
  <si>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</si>
  <si>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</si>
  <si>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</si>
  <si>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</si>
  <si>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</si>
  <si>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</si>
  <si>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</si>
  <si>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</si>
  <si>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</si>
  <si>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</si>
  <si>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</si>
  <si>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</si>
  <si>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</si>
  <si>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</si>
  <si>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</si>
  <si>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</si>
  <si>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</si>
  <si>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</si>
  <si>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</si>
  <si>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</si>
  <si>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</si>
  <si>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</si>
  <si>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</si>
  <si>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</si>
  <si>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</si>
  <si>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</si>
  <si>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</si>
  <si>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</si>
  <si>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</si>
  <si>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</si>
  <si>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</si>
  <si>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</si>
  <si>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</si>
  <si>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</si>
  <si>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</si>
  <si>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</si>
  <si>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</si>
  <si>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</si>
  <si>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</si>
  <si>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</si>
  <si>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</si>
  <si>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</si>
  <si>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</si>
  <si>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</si>
  <si>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</si>
  <si>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</si>
  <si>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</si>
  <si>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</si>
  <si>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</si>
  <si>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</si>
  <si>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</si>
  <si>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</si>
  <si>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</si>
  <si>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</si>
  <si>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</si>
  <si>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</si>
  <si>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</si>
  <si>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</si>
  <si>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</si>
  <si>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</si>
  <si>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</si>
  <si>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</si>
  <si>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</si>
  <si>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</si>
  <si>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</si>
  <si>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</si>
  <si>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</si>
  <si>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</si>
  <si>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</si>
  <si>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</si>
  <si>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</si>
  <si>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</si>
  <si>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</si>
  <si>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</si>
  <si>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</si>
  <si>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</si>
  <si>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</si>
  <si>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</si>
  <si>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</si>
  <si>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</si>
  <si>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</si>
  <si>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</si>
  <si>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</si>
  <si>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</si>
  <si>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</si>
  <si>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</si>
  <si>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</si>
  <si>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</si>
  <si>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</si>
  <si>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</si>
  <si>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</si>
  <si>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</si>
  <si>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</si>
  <si>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</si>
  <si>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</si>
  <si>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</si>
  <si>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</si>
  <si>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</si>
  <si>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</si>
  <si>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</si>
  <si>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</si>
  <si>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</si>
  <si>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</si>
  <si>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</si>
  <si>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</si>
  <si>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</si>
  <si>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</si>
  <si>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</si>
  <si>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</si>
  <si>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</si>
  <si>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</si>
  <si>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</si>
  <si>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</si>
  <si>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</si>
  <si>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</si>
  <si>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</si>
  <si>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</si>
  <si>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</si>
  <si>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</si>
  <si>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</si>
  <si>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</si>
  <si>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</si>
  <si>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</si>
  <si>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</si>
  <si>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</si>
  <si>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</si>
  <si>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</si>
  <si>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</si>
  <si>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</si>
  <si>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</si>
  <si>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</si>
  <si>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</si>
  <si>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</si>
  <si>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</si>
  <si>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</si>
  <si>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</si>
  <si>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</si>
  <si>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</si>
  <si>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</si>
  <si>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</si>
  <si>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</si>
  <si>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</si>
  <si>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</si>
  <si>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</si>
  <si>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</si>
  <si>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</si>
  <si>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</si>
  <si>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</si>
  <si>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</si>
  <si>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</si>
  <si>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</si>
  <si>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</si>
  <si>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</si>
  <si>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</si>
  <si>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</si>
  <si>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</si>
  <si>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</si>
  <si>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</si>
  <si>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</si>
  <si>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</si>
  <si>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</si>
  <si>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</si>
  <si>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</si>
  <si>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</si>
  <si>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</si>
  <si>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</si>
  <si>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</si>
  <si>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</si>
  <si>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</si>
  <si>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</si>
  <si>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</si>
  <si>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</si>
  <si>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</si>
  <si>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</si>
  <si>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</si>
  <si>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</si>
  <si>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</si>
  <si>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</si>
  <si>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</si>
  <si>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</si>
  <si>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</si>
  <si>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</si>
  <si>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</si>
  <si>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</si>
  <si>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</si>
  <si>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</si>
  <si>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</si>
  <si>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</si>
  <si>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</si>
  <si>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</si>
  <si>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</si>
  <si>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</si>
  <si>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</si>
  <si>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</si>
  <si>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</si>
  <si>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</si>
  <si>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</si>
  <si>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</si>
  <si>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</si>
  <si>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</si>
  <si>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</si>
  <si>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</si>
  <si>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</si>
  <si>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</si>
  <si>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</si>
  <si>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</si>
  <si>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</si>
  <si>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</si>
  <si>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</si>
  <si>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</si>
  <si>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</si>
  <si>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</si>
  <si>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</si>
  <si>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</si>
  <si>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</si>
  <si>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</si>
  <si>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</si>
  <si>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</si>
  <si>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</si>
  <si>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</si>
  <si>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</si>
  <si>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</si>
  <si>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</si>
  <si>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</si>
  <si>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</si>
  <si>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</si>
  <si>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</si>
  <si>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</si>
  <si>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</si>
  <si>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</si>
  <si>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</si>
  <si>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</si>
  <si>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</si>
  <si>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</si>
  <si>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</si>
  <si>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</si>
  <si>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</si>
  <si>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</si>
  <si>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</si>
  <si>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</si>
  <si>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</si>
  <si>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</si>
  <si>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</si>
  <si>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</si>
  <si>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</si>
  <si>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</si>
  <si>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</si>
  <si>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</si>
  <si>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</si>
  <si>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</si>
  <si>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</si>
  <si>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</si>
  <si>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</si>
  <si>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</si>
  <si>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</si>
  <si>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</si>
  <si>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</si>
  <si>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</si>
  <si>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</si>
  <si>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</si>
  <si>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</si>
  <si>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</si>
  <si>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</si>
  <si>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</si>
  <si>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</si>
  <si>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</si>
  <si>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</si>
  <si>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</si>
  <si>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</si>
  <si>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</si>
  <si>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</si>
  <si>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</si>
  <si>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</si>
  <si>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</si>
  <si>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</si>
  <si>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</si>
  <si>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</si>
  <si>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</si>
  <si>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</si>
  <si>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</si>
  <si>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</si>
  <si>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</si>
  <si>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</si>
  <si>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</si>
  <si>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</si>
  <si>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</si>
  <si>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</si>
  <si>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</si>
  <si>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</si>
  <si>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</si>
  <si>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</si>
  <si>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</si>
  <si>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</si>
  <si>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</si>
  <si>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</si>
  <si>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</si>
  <si>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</si>
  <si>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</si>
  <si>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</si>
  <si>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</si>
  <si>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</si>
  <si>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</si>
  <si>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</si>
  <si>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</si>
  <si>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</si>
  <si>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</si>
  <si>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</si>
  <si>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</si>
  <si>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</si>
  <si>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</si>
  <si>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</si>
  <si>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</si>
  <si>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</si>
  <si>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</si>
  <si>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</si>
  <si>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</si>
  <si>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</si>
  <si>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</si>
  <si>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</si>
  <si>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</si>
  <si>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</si>
  <si>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</si>
  <si>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</si>
  <si>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</si>
  <si>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</si>
  <si>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</si>
  <si>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</si>
  <si>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</si>
  <si>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</si>
  <si>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</si>
  <si>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</si>
  <si>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</si>
  <si>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</si>
  <si>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</si>
  <si>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</si>
  <si>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</si>
  <si>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</si>
  <si>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</si>
  <si>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</si>
  <si>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</si>
  <si>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</si>
  <si>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</si>
  <si>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</si>
  <si>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</si>
  <si>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</si>
  <si>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</si>
  <si>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</si>
  <si>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</si>
  <si>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</si>
  <si>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</si>
  <si>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</si>
  <si>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</si>
  <si>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</si>
  <si>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</si>
  <si>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</si>
  <si>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</si>
  <si>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</si>
  <si>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</si>
  <si>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</si>
  <si>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</si>
  <si>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</si>
  <si>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</si>
  <si>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</si>
  <si>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</si>
  <si>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</si>
  <si>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</si>
  <si>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</si>
  <si>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</si>
  <si>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</si>
  <si>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</si>
  <si>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</si>
  <si>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</si>
  <si>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</si>
  <si>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</si>
  <si>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</si>
  <si>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</si>
  <si>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</si>
  <si>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</si>
  <si>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</si>
  <si>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</si>
  <si>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</si>
  <si>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</si>
  <si>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</si>
  <si>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</si>
  <si>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</si>
  <si>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</si>
  <si>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</si>
  <si>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</si>
  <si>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</si>
  <si>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</si>
  <si>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</si>
  <si>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</si>
  <si>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</si>
  <si>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</si>
  <si>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</si>
  <si>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</si>
  <si>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</si>
  <si>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</si>
  <si>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</si>
  <si>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</si>
  <si>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</si>
  <si>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</si>
  <si>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</si>
  <si>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</si>
  <si>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</si>
  <si>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</si>
  <si>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</si>
  <si>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</si>
  <si>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</si>
  <si>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</si>
  <si>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</si>
  <si>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</si>
  <si>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</si>
  <si>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</si>
  <si>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</si>
  <si>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</si>
  <si>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</si>
  <si>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</si>
  <si>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</si>
  <si>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</si>
  <si>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</si>
  <si>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</si>
  <si>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</si>
  <si>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</si>
  <si>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</si>
  <si>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</si>
  <si>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</si>
  <si>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</si>
  <si>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</si>
  <si>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</si>
  <si>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</si>
  <si>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</si>
  <si>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</si>
  <si>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</si>
  <si>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</si>
  <si>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</si>
  <si>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</si>
  <si>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</si>
  <si>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</si>
  <si>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</si>
  <si>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</si>
  <si>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</si>
  <si>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</si>
  <si>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</si>
  <si>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</si>
  <si>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</si>
  <si>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</si>
  <si>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</si>
  <si>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</si>
  <si>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</si>
  <si>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</si>
  <si>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</si>
  <si>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</si>
  <si>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</si>
  <si>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</si>
  <si>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</si>
  <si>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</si>
  <si>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</si>
  <si>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</si>
  <si>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</si>
  <si>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</si>
  <si>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</si>
  <si>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</si>
  <si>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</si>
  <si>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</si>
  <si>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</si>
  <si>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</si>
  <si>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</si>
  <si>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</si>
  <si>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</si>
  <si>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</si>
  <si>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</si>
  <si>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</si>
  <si>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</si>
  <si>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</si>
  <si>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</si>
  <si>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</si>
  <si>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</si>
  <si>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</si>
  <si>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</si>
  <si>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</si>
  <si>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</si>
  <si>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</si>
  <si>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</si>
  <si>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</si>
  <si>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</si>
  <si>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</si>
  <si>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</si>
  <si>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</si>
  <si>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</si>
  <si>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</si>
  <si>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</si>
  <si>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</si>
  <si>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</si>
  <si>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</si>
  <si>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</si>
  <si>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</si>
  <si>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</si>
  <si>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</si>
  <si>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</si>
  <si>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</si>
  <si>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</si>
  <si>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</si>
  <si>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</si>
  <si>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</si>
  <si>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</si>
  <si>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</si>
  <si>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</si>
  <si>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</si>
  <si>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</si>
  <si>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</si>
  <si>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</si>
  <si>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</si>
  <si>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</si>
  <si>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</si>
  <si>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</si>
  <si>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</si>
  <si>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</si>
  <si>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</si>
  <si>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</si>
  <si>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</si>
  <si>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</si>
  <si>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</si>
  <si>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</si>
  <si>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</si>
  <si>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</si>
  <si>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</si>
  <si>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</si>
  <si>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</si>
  <si>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</si>
  <si>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</si>
  <si>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</si>
  <si>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</si>
  <si>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</si>
  <si>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</si>
  <si>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</si>
  <si>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</si>
  <si>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</si>
  <si>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</si>
  <si>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</si>
  <si>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</si>
  <si>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</si>
  <si>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</si>
  <si>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</si>
  <si>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</si>
  <si>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</si>
  <si>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</si>
  <si>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</si>
  <si>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</si>
  <si>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</si>
  <si>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</si>
  <si>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</si>
  <si>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</si>
  <si>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</si>
  <si>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</si>
  <si>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</si>
  <si>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</si>
  <si>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</si>
  <si>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</si>
  <si>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</si>
  <si>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</si>
  <si>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</si>
  <si>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</si>
  <si>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</si>
  <si>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</si>
  <si>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</si>
  <si>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</si>
  <si>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</si>
  <si>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</si>
  <si>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</si>
  <si>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</si>
  <si>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</si>
  <si>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</si>
  <si>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</si>
  <si>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</si>
  <si>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</si>
  <si>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</si>
  <si>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</si>
  <si>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</si>
  <si>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</si>
  <si>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</si>
  <si>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</si>
  <si>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</si>
  <si>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</si>
  <si>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</si>
  <si>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</si>
  <si>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</si>
  <si>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</si>
  <si>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</si>
  <si>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</si>
  <si>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</si>
  <si>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</si>
  <si>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</si>
  <si>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</si>
  <si>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</si>
  <si>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</si>
  <si>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</si>
  <si>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</si>
  <si>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</si>
  <si>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</si>
  <si>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</si>
  <si>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</si>
  <si>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</si>
  <si>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</si>
  <si>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</si>
  <si>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</si>
  <si>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</si>
  <si>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</si>
  <si>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</si>
  <si>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</si>
  <si>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</si>
  <si>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</si>
  <si>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</si>
  <si>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</si>
  <si>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</si>
  <si>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</si>
  <si>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</si>
  <si>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</si>
  <si>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</si>
  <si>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</si>
  <si>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</si>
  <si>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</si>
  <si>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</si>
  <si>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</si>
  <si>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</si>
  <si>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</si>
  <si>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</si>
  <si>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</si>
  <si>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</si>
  <si>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</si>
  <si>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</si>
  <si>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</si>
  <si>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</si>
  <si>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</si>
  <si>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</si>
  <si>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</si>
  <si>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</si>
  <si>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</si>
  <si>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</si>
  <si>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</si>
  <si>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</si>
  <si>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</si>
  <si>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</si>
  <si>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</si>
  <si>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</si>
  <si>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</si>
  <si>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</si>
  <si>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</si>
  <si>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</si>
  <si>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</si>
  <si>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</si>
  <si>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</si>
  <si>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</si>
  <si>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</si>
  <si>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</si>
  <si>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</si>
  <si>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</si>
  <si>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</si>
  <si>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</si>
  <si>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</si>
  <si>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</si>
  <si>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</si>
  <si>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</si>
  <si>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</si>
  <si>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</si>
  <si>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</si>
  <si>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</si>
  <si>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</si>
  <si>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</si>
  <si>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</si>
  <si>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</si>
  <si>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</si>
  <si>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</si>
  <si>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</si>
  <si>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</si>
  <si>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</si>
  <si>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</si>
  <si>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</si>
  <si>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</si>
  <si>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</si>
  <si>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</si>
  <si>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</si>
  <si>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</si>
  <si>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</si>
  <si>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</si>
  <si>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</si>
  <si>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</si>
  <si>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</si>
  <si>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</si>
  <si>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</si>
  <si>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</si>
  <si>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</si>
  <si>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</si>
  <si>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</si>
  <si>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</si>
  <si>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</si>
  <si>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</si>
  <si>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</si>
  <si>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</si>
  <si>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</si>
  <si>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</si>
  <si>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</si>
  <si>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</si>
  <si>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</si>
  <si>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</si>
  <si>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</si>
  <si>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</si>
  <si>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</si>
  <si>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</si>
  <si>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</si>
  <si>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</si>
  <si>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</si>
  <si>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</si>
  <si>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</si>
  <si>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</si>
  <si>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</si>
  <si>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</si>
  <si>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</si>
  <si>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</si>
  <si>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</si>
  <si>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</si>
  <si>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</si>
  <si>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</si>
  <si>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</si>
  <si>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</si>
  <si>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</si>
  <si>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</si>
  <si>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</si>
  <si>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</si>
  <si>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</si>
  <si>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</si>
  <si>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</si>
  <si>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</si>
  <si>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</si>
  <si>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</si>
  <si>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</si>
  <si>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</si>
  <si>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</si>
  <si>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</si>
  <si>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</si>
  <si>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</si>
  <si>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</si>
  <si>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</si>
  <si>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</si>
  <si>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</si>
  <si>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</si>
  <si>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</si>
  <si>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</si>
  <si>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</si>
  <si>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</si>
  <si>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</si>
  <si>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</si>
  <si>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</si>
  <si>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</si>
  <si>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</si>
  <si>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</si>
  <si>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</si>
  <si>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</si>
  <si>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</si>
  <si>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</si>
  <si>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</si>
  <si>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</si>
  <si>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</si>
  <si>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</si>
  <si>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</si>
  <si>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</si>
  <si>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</si>
  <si>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</si>
  <si>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</si>
  <si>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</si>
  <si>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</si>
  <si>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</si>
  <si>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</si>
  <si>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</si>
  <si>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</si>
  <si>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</si>
  <si>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</si>
  <si>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</si>
  <si>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</si>
  <si>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</si>
  <si>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</si>
  <si>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</si>
  <si>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</si>
  <si>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</si>
  <si>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</si>
  <si>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</si>
  <si>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</si>
  <si>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</si>
  <si>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</si>
  <si>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</si>
  <si>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</si>
  <si>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</si>
  <si>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</si>
  <si>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</si>
  <si>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</si>
  <si>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</si>
  <si>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</si>
  <si>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</si>
  <si>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</si>
  <si>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</si>
  <si>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</si>
  <si>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</si>
  <si>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</si>
  <si>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</si>
  <si>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</si>
  <si>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</si>
  <si>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</si>
  <si>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</si>
  <si>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</si>
  <si>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</si>
  <si>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</si>
  <si>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</si>
  <si>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</si>
  <si>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</si>
  <si>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</si>
  <si>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</si>
  <si>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</si>
  <si>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</si>
  <si>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</si>
  <si>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</si>
  <si>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</si>
  <si>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</si>
  <si>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</si>
  <si>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</si>
  <si>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</si>
  <si>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</si>
  <si>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</si>
  <si>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</si>
  <si>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</si>
  <si>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</si>
  <si>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</si>
  <si>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</si>
  <si>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</si>
  <si>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</si>
  <si>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</si>
  <si>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</si>
  <si>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</si>
  <si>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</si>
  <si>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</si>
  <si>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</si>
  <si>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</si>
  <si>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</si>
  <si>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</si>
  <si>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</si>
  <si>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</si>
  <si>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</si>
  <si>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</si>
  <si>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</si>
  <si>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</si>
  <si>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</si>
  <si>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</si>
  <si>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</si>
  <si>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</si>
  <si>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</si>
  <si>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</si>
  <si>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</si>
  <si>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</si>
  <si>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</si>
  <si>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</si>
  <si>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</si>
  <si>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</si>
  <si>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</si>
  <si>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</si>
  <si>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</si>
  <si>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</si>
  <si>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</si>
  <si>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</si>
  <si>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</si>
  <si>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</si>
  <si>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</si>
  <si>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</si>
  <si>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</si>
  <si>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</si>
  <si>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</si>
  <si>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</si>
  <si>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</si>
  <si>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</si>
  <si>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</si>
  <si>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</si>
  <si>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</si>
  <si>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</si>
  <si>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</si>
  <si>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</si>
  <si>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</si>
  <si>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</si>
  <si>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</si>
  <si>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</si>
  <si>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</si>
  <si>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</si>
  <si>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</si>
  <si>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</si>
  <si>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</si>
  <si>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</si>
  <si>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</si>
  <si>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</si>
  <si>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</si>
  <si>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</si>
  <si>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</si>
  <si>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</si>
  <si>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</si>
  <si>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</si>
  <si>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</si>
  <si>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</si>
  <si>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</si>
  <si>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</si>
  <si>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</si>
  <si>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</si>
  <si>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</si>
  <si>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</si>
  <si>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</si>
  <si>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</si>
  <si>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</si>
  <si>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</si>
  <si>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</si>
  <si>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</si>
  <si>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</si>
  <si>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</si>
  <si>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</si>
  <si>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</si>
  <si>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</si>
  <si>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</si>
  <si>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</si>
  <si>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</si>
  <si>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</si>
  <si>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</si>
  <si>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</si>
  <si>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</si>
  <si>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</si>
  <si>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</si>
  <si>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</si>
  <si>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</si>
  <si>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</si>
  <si>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</si>
  <si>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</si>
  <si>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</si>
  <si>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</si>
  <si>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</si>
  <si>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</si>
  <si>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</si>
  <si>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</si>
  <si>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</si>
  <si>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</si>
  <si>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</si>
  <si>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</si>
  <si>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</si>
  <si>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</si>
  <si>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</si>
  <si>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</si>
  <si>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</si>
  <si>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</si>
  <si>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</si>
  <si>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</si>
  <si>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</si>
  <si>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</si>
  <si>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</si>
  <si>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</si>
  <si>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</si>
  <si>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</si>
  <si>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</si>
  <si>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</si>
  <si>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</si>
  <si>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</si>
  <si>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</si>
  <si>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</si>
  <si>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</si>
  <si>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</si>
  <si>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</si>
  <si>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</si>
  <si>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</si>
  <si>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</si>
  <si>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</si>
  <si>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</si>
  <si>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</si>
  <si>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</si>
  <si>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</si>
  <si>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</si>
  <si>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</si>
  <si>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</si>
  <si>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</si>
  <si>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</si>
  <si>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</si>
  <si>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</si>
  <si>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</si>
  <si>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</si>
  <si>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</si>
  <si>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</si>
  <si>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</si>
  <si>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</si>
  <si>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</si>
  <si>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</si>
  <si>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</si>
  <si>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</si>
  <si>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</si>
  <si>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</si>
  <si>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</si>
  <si>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</si>
  <si>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</si>
  <si>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</si>
  <si>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</si>
  <si>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</si>
  <si>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</si>
  <si>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</si>
  <si>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</si>
  <si>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</si>
  <si>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</si>
  <si>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</si>
  <si>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</si>
  <si>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</si>
  <si>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</si>
  <si>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</si>
  <si>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</si>
  <si>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</si>
  <si>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</si>
  <si>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</si>
  <si>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</si>
  <si>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</si>
  <si>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</si>
  <si>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</si>
  <si>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</si>
  <si>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</si>
  <si>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</si>
  <si>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</si>
  <si>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</si>
  <si>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</si>
  <si>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</si>
  <si>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</si>
  <si>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</si>
  <si>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</si>
  <si>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</si>
  <si>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</si>
  <si>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</si>
  <si>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</si>
  <si>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</si>
  <si>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</si>
  <si>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</si>
  <si>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</si>
  <si>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</si>
  <si>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</si>
  <si>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</si>
  <si>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</si>
  <si>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</si>
  <si>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</si>
  <si>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</si>
  <si>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</si>
  <si>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</si>
  <si>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</si>
  <si>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</si>
  <si>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</si>
  <si>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</si>
  <si>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</si>
  <si>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</si>
  <si>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</si>
  <si>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</si>
  <si>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</si>
  <si>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</si>
  <si>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</si>
  <si>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</si>
  <si>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</si>
  <si>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</si>
  <si>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</si>
  <si>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</si>
  <si>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</si>
  <si>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</si>
  <si>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</si>
  <si>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</si>
  <si>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</si>
  <si>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</si>
  <si>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</si>
  <si>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</si>
  <si>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</si>
  <si>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</si>
  <si>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</si>
  <si>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</si>
  <si>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</si>
  <si>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</si>
  <si>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</si>
  <si>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</si>
  <si>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</si>
  <si>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</si>
  <si>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</si>
  <si>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</si>
  <si>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</si>
  <si>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</si>
  <si>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</si>
  <si>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</si>
  <si>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</si>
  <si>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</si>
  <si>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</si>
  <si>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</si>
  <si>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</si>
  <si>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</si>
  <si>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</si>
  <si>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</si>
  <si>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</si>
  <si>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</si>
  <si>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</si>
  <si>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</si>
  <si>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</si>
  <si>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</si>
  <si>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</si>
  <si>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</si>
  <si>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</si>
  <si>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</si>
  <si>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</si>
  <si>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</si>
  <si>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</si>
  <si>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</si>
  <si>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</si>
  <si>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</si>
  <si>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</si>
  <si>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</si>
  <si>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</si>
  <si>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</si>
  <si>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</si>
  <si>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</si>
  <si>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</si>
  <si>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</si>
  <si>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</si>
  <si>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</si>
  <si>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</si>
  <si>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</si>
  <si>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</si>
  <si>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</si>
  <si>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</si>
  <si>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</si>
  <si>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</si>
  <si>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</si>
  <si>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</si>
  <si>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</si>
  <si>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</si>
  <si>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</si>
  <si>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</si>
  <si>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</si>
  <si>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</si>
  <si>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</si>
  <si>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</si>
  <si>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</si>
  <si>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</si>
  <si>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</si>
  <si>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</si>
  <si>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</si>
  <si>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</si>
  <si>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</si>
  <si>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</si>
  <si>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</si>
  <si>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</si>
  <si>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</si>
  <si>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</si>
  <si>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</si>
  <si>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</si>
  <si>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</si>
  <si>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</si>
  <si>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</si>
  <si>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</si>
  <si>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</si>
  <si>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</si>
  <si>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</si>
  <si>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</si>
  <si>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</si>
  <si>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</si>
  <si>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</si>
  <si>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</si>
  <si>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</si>
  <si>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</si>
  <si>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</si>
  <si>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</si>
  <si>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</si>
  <si>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</si>
  <si>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</si>
  <si>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</si>
  <si>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</si>
  <si>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</si>
  <si>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</si>
  <si>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</si>
  <si>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</si>
  <si>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</si>
  <si>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</si>
  <si>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</si>
  <si>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</si>
  <si>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</si>
  <si>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</si>
  <si>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</si>
  <si>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</si>
  <si>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</si>
  <si>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</si>
  <si>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</si>
  <si>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</si>
  <si>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</si>
  <si>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</si>
  <si>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</si>
  <si>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</si>
  <si>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</si>
  <si>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</si>
  <si>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</si>
  <si>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</si>
  <si>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</si>
  <si>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</si>
  <si>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</si>
  <si>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</si>
  <si>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</si>
  <si>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</si>
  <si>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</si>
  <si>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</si>
  <si>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</si>
  <si>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</si>
  <si>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</si>
  <si>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</si>
  <si>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</si>
  <si>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</si>
  <si>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</si>
  <si>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</si>
  <si>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</si>
  <si>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</si>
  <si>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</si>
  <si>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</si>
  <si>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</si>
  <si>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</si>
  <si>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</si>
  <si>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</si>
  <si>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</si>
  <si>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</si>
  <si>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</si>
  <si>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</si>
  <si>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</si>
  <si>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</si>
  <si>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</si>
  <si>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</si>
  <si>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</si>
  <si>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</si>
  <si>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</si>
  <si>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</si>
  <si>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</si>
  <si>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</si>
  <si>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</si>
  <si>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</si>
  <si>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</si>
  <si>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</si>
  <si>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</si>
  <si>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</si>
  <si>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</si>
  <si>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</si>
  <si>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</si>
  <si>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</si>
  <si>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</si>
  <si>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</si>
  <si>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</si>
  <si>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</si>
  <si>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</si>
  <si>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</si>
  <si>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</si>
  <si>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</si>
  <si>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</si>
  <si>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</si>
  <si>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</si>
  <si>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</si>
  <si>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</si>
  <si>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</si>
  <si>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</si>
  <si>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</si>
  <si>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</si>
  <si>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</si>
  <si>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</si>
  <si>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</si>
  <si>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</si>
  <si>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</si>
  <si>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</si>
  <si>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</si>
  <si>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</si>
  <si>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</si>
  <si>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</si>
  <si>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</si>
  <si>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</si>
  <si>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</si>
  <si>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</si>
  <si>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</si>
  <si>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</si>
  <si>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</si>
  <si>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</si>
  <si>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</si>
  <si>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</si>
  <si>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</si>
  <si>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</si>
  <si>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</si>
  <si>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</si>
  <si>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</si>
  <si>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</si>
  <si>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</si>
  <si>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</si>
  <si>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</si>
  <si>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</si>
  <si>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</si>
  <si>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</si>
  <si>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</si>
  <si>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</si>
  <si>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</si>
  <si>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</si>
  <si>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</si>
  <si>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</si>
  <si>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</si>
  <si>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</si>
  <si>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</si>
  <si>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</si>
  <si>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</si>
  <si>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</si>
  <si>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</si>
  <si>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</si>
  <si>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</si>
  <si>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</si>
  <si>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</si>
  <si>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</si>
  <si>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</si>
  <si>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</si>
  <si>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</si>
  <si>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</si>
  <si>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</si>
  <si>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</si>
  <si>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</si>
  <si>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</si>
  <si>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</si>
  <si>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</si>
  <si>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</si>
  <si>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</si>
  <si>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</si>
  <si>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</si>
  <si>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</si>
  <si>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</si>
  <si>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</si>
  <si>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</si>
  <si>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</si>
  <si>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</si>
  <si>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</si>
  <si>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</si>
  <si>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</si>
  <si>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</si>
  <si>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</si>
  <si>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</si>
  <si>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</si>
  <si>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</si>
  <si>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</si>
  <si>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</si>
  <si>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</si>
  <si>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</si>
  <si>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</si>
  <si>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</si>
  <si>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</si>
  <si>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</si>
  <si>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</si>
  <si>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</si>
  <si>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</si>
  <si>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</si>
  <si>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</si>
  <si>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</si>
  <si>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</si>
  <si>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</si>
  <si>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</si>
  <si>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</si>
  <si>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</si>
  <si>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</si>
  <si>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</si>
  <si>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</si>
  <si>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</si>
  <si>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</si>
  <si>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</si>
  <si>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</si>
  <si>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</si>
  <si>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</si>
  <si>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</si>
  <si>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</si>
  <si>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</si>
  <si>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</si>
  <si>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</si>
  <si>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</si>
  <si>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</si>
  <si>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</si>
  <si>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</si>
  <si>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</si>
  <si>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</si>
  <si>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</si>
  <si>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</si>
  <si>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</si>
  <si>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</si>
  <si>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</si>
  <si>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</si>
  <si>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</si>
  <si>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</si>
  <si>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</si>
  <si>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</si>
  <si>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</si>
  <si>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</si>
  <si>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</si>
  <si>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</si>
  <si>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</si>
  <si>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</si>
  <si>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</si>
  <si>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</si>
  <si>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</si>
  <si>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</si>
  <si>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</si>
  <si>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</si>
  <si>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</si>
  <si>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</si>
  <si>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</si>
  <si>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</si>
  <si>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</si>
  <si>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</si>
  <si>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</si>
  <si>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</si>
  <si>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</si>
  <si>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</si>
  <si>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</si>
  <si>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</si>
  <si>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</si>
  <si>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</si>
  <si>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</si>
  <si>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</si>
  <si>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</si>
  <si>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</si>
  <si>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</si>
  <si>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</si>
  <si>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</si>
  <si>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</si>
  <si>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</si>
  <si>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</si>
  <si>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</si>
  <si>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</si>
  <si>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</si>
  <si>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</si>
  <si>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</si>
  <si>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</si>
  <si>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</si>
  <si>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</si>
  <si>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</si>
  <si>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</si>
  <si>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</si>
  <si>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</si>
  <si>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</si>
  <si>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</si>
  <si>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</si>
  <si>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</si>
  <si>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</si>
  <si>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</si>
  <si>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</si>
  <si>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</si>
  <si>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</si>
  <si>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</si>
  <si>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</si>
  <si>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</si>
  <si>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</si>
  <si>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</si>
  <si>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</si>
  <si>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</si>
  <si>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</si>
  <si>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</si>
  <si>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</si>
  <si>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</si>
  <si>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</si>
  <si>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</si>
  <si>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</si>
  <si>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</si>
  <si>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</si>
  <si>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</si>
  <si>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</si>
  <si>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</si>
  <si>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</si>
  <si>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</si>
  <si>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</si>
  <si>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</si>
  <si>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</si>
  <si>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</si>
  <si>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</si>
  <si>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</si>
  <si>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</si>
  <si>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</si>
  <si>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</si>
  <si>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</si>
  <si>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</si>
  <si>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</si>
  <si>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</si>
  <si>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</si>
  <si>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</si>
  <si>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</si>
  <si>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</si>
  <si>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</si>
  <si>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</si>
  <si>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</si>
  <si>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</si>
  <si>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</si>
  <si>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</si>
  <si>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</si>
  <si>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</si>
  <si>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</si>
  <si>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</si>
  <si>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</si>
  <si>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</si>
  <si>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</si>
  <si>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</si>
  <si>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</si>
  <si>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</si>
  <si>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</si>
  <si>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</si>
  <si>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</si>
  <si>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</si>
  <si>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</si>
  <si>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</si>
  <si>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</si>
  <si>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</si>
  <si>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</si>
  <si>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</si>
  <si>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</si>
  <si>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</si>
  <si>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</si>
  <si>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</si>
  <si>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</si>
  <si>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</si>
  <si>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</si>
  <si>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</si>
  <si>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</si>
  <si>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</si>
  <si>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</si>
  <si>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</si>
  <si>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</si>
  <si>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</si>
  <si>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</si>
  <si>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</si>
  <si>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</si>
  <si>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</si>
  <si>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</si>
  <si>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</si>
  <si>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</si>
  <si>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</si>
  <si>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</si>
  <si>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</si>
  <si>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</si>
  <si>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</si>
  <si>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</si>
  <si>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</si>
  <si>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</si>
  <si>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</si>
  <si>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</si>
  <si>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</si>
  <si>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</si>
  <si>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</si>
  <si>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</si>
  <si>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</si>
  <si>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</si>
  <si>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</si>
  <si>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</si>
  <si>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</si>
  <si>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</si>
  <si>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</si>
  <si>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</si>
  <si>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</si>
  <si>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</si>
  <si>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</si>
  <si>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</si>
  <si>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</si>
  <si>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</si>
  <si>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</si>
  <si>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</si>
  <si>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</si>
  <si>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</si>
  <si>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</si>
  <si>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</si>
  <si>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</si>
  <si>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</si>
  <si>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</si>
  <si>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</si>
  <si>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</si>
  <si>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</si>
  <si>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</si>
  <si>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</si>
  <si>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</si>
  <si>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</si>
  <si>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</si>
  <si>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</si>
  <si>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</si>
  <si>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</si>
  <si>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</si>
  <si>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</si>
  <si>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</si>
  <si>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</si>
  <si>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</si>
  <si>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</si>
  <si>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</si>
  <si>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</si>
  <si>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</si>
  <si>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</si>
  <si>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</si>
  <si>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</si>
  <si>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</si>
  <si>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</si>
  <si>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</si>
  <si>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</si>
  <si>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</si>
  <si>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</si>
  <si>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</si>
  <si>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</si>
  <si>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</si>
  <si>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</si>
  <si>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</si>
  <si>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</si>
  <si>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</si>
  <si>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</si>
  <si>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</si>
  <si>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</si>
  <si>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</si>
  <si>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</si>
  <si>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</si>
  <si>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</si>
  <si>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</si>
  <si>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</si>
  <si>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</si>
  <si>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</si>
  <si>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</si>
  <si>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</si>
  <si>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</si>
  <si>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</si>
  <si>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</si>
  <si>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</si>
  <si>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</si>
  <si>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</si>
  <si>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</si>
  <si>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</si>
  <si>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</si>
  <si>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</si>
  <si>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</si>
  <si>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</si>
  <si>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</si>
  <si>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</si>
  <si>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</si>
  <si>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</si>
  <si>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</si>
  <si>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</si>
  <si>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</si>
  <si>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</si>
  <si>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</si>
  <si>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</si>
  <si>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</si>
  <si>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</si>
  <si>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</si>
  <si>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</si>
  <si>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</si>
  <si>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</si>
  <si>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</si>
  <si>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</si>
  <si>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</si>
  <si>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</si>
  <si>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</si>
  <si>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</si>
  <si>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</si>
  <si>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</si>
  <si>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</si>
  <si>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</si>
  <si>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</si>
  <si>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</si>
  <si>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</si>
  <si>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</si>
  <si>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</si>
  <si>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</si>
  <si>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</si>
  <si>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</si>
  <si>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</si>
  <si>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</si>
  <si>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</si>
  <si>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</si>
  <si>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</si>
  <si>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</si>
  <si>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</si>
  <si>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</si>
  <si>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</si>
  <si>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</si>
  <si>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</si>
  <si>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</si>
  <si>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</si>
  <si>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</si>
  <si>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</si>
  <si>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</si>
  <si>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</si>
  <si>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</si>
  <si>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</si>
  <si>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</si>
  <si>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</si>
  <si>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</si>
  <si>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</si>
  <si>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</si>
  <si>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</si>
  <si>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</si>
  <si>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</si>
  <si>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</si>
  <si>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</si>
  <si>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</si>
  <si>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</si>
  <si>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</si>
  <si>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</si>
  <si>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</si>
  <si>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</si>
  <si>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</si>
  <si>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</si>
  <si>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</si>
  <si>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</si>
  <si>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</si>
  <si>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</si>
  <si>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</si>
  <si>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</si>
  <si>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</si>
  <si>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</si>
  <si>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</si>
  <si>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</si>
  <si>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</si>
  <si>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</si>
  <si>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</si>
  <si>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</si>
  <si>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</si>
  <si>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</si>
  <si>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</si>
  <si>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</si>
  <si>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</si>
  <si>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</si>
  <si>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</si>
  <si>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</si>
  <si>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</si>
  <si>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</si>
  <si>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</si>
  <si>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</si>
  <si>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</si>
  <si>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</si>
  <si>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</si>
  <si>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</si>
  <si>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</si>
  <si>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</si>
  <si>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</si>
  <si>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</si>
  <si>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</si>
  <si>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</si>
  <si>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</si>
  <si>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</si>
  <si>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</si>
  <si>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</si>
  <si>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</si>
  <si>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</si>
  <si>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</si>
  <si>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</si>
  <si>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</si>
  <si>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</si>
  <si>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</si>
  <si>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</si>
  <si>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</si>
  <si>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</si>
  <si>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</si>
  <si>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</si>
  <si>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</si>
  <si>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</si>
  <si>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</si>
  <si>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</si>
  <si>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</si>
  <si>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</si>
  <si>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</si>
  <si>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</si>
  <si>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</si>
  <si>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</si>
  <si>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</si>
  <si>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</si>
  <si>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</si>
  <si>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</si>
  <si>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</si>
  <si>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</si>
  <si>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</si>
  <si>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</si>
  <si>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</si>
  <si>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</si>
  <si>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</si>
  <si>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</si>
  <si>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</si>
  <si>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</si>
  <si>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</si>
  <si>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</si>
  <si>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</si>
  <si>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</si>
  <si>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</si>
  <si>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</si>
  <si>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</si>
  <si>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</si>
  <si>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</si>
  <si>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</si>
  <si>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</si>
  <si>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</si>
  <si>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</si>
  <si>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</si>
  <si>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</si>
  <si>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</si>
  <si>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</si>
  <si>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</si>
  <si>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</si>
  <si>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</si>
  <si>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</si>
  <si>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</si>
  <si>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</si>
  <si>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</si>
  <si>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</si>
  <si>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</si>
  <si>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</si>
  <si>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</si>
  <si>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</si>
  <si>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</si>
  <si>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</si>
  <si>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</si>
  <si>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</si>
  <si>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</si>
  <si>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</si>
  <si>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</si>
  <si>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</si>
  <si>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</si>
  <si>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</si>
  <si>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</si>
  <si>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</si>
  <si>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</si>
  <si>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</si>
  <si>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</si>
  <si>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</si>
  <si>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</si>
  <si>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</si>
  <si>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</si>
  <si>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</si>
  <si>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</si>
  <si>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</si>
  <si>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</si>
  <si>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</si>
  <si>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</si>
  <si>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</si>
  <si>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</si>
  <si>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</si>
  <si>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</si>
  <si>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</si>
  <si>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</si>
  <si>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</si>
  <si>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</si>
  <si>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</si>
  <si>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</si>
  <si>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</si>
  <si>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</si>
  <si>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</si>
  <si>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</si>
  <si>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</si>
  <si>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</si>
  <si>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</si>
  <si>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</si>
  <si>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</si>
  <si>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</si>
  <si>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</si>
  <si>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</si>
  <si>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</si>
  <si>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</si>
  <si>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</si>
  <si>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</si>
  <si>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</si>
  <si>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</si>
  <si>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</si>
  <si>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</si>
  <si>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</si>
  <si>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</si>
  <si>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</si>
  <si>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</si>
  <si>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</si>
  <si>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</si>
  <si>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</si>
  <si>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</si>
  <si>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</si>
  <si>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</si>
  <si>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</si>
  <si>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</si>
  <si>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</si>
  <si>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</si>
  <si>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</si>
  <si>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</si>
  <si>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</si>
  <si>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</si>
  <si>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</si>
  <si>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</si>
  <si>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</si>
  <si>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</si>
  <si>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</si>
  <si>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</si>
  <si>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</si>
  <si>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</si>
  <si>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</si>
  <si>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</si>
  <si>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</si>
  <si>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</si>
  <si>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</si>
  <si>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</si>
  <si>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</si>
  <si>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</si>
  <si>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</si>
  <si>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</si>
  <si>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</si>
  <si>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</si>
  <si>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</si>
  <si>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</si>
  <si>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</si>
  <si>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</si>
  <si>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</si>
  <si>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</si>
  <si>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</si>
  <si>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</si>
  <si>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</si>
  <si>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</si>
  <si>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</si>
  <si>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</si>
  <si>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</si>
  <si>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</si>
  <si>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</si>
  <si>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</si>
  <si>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</si>
  <si>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</si>
  <si>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</si>
  <si>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</si>
  <si>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</si>
  <si>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</si>
  <si>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</si>
  <si>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</si>
  <si>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</si>
  <si>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</si>
  <si>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</si>
  <si>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</si>
  <si>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</si>
  <si>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</si>
  <si>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</si>
  <si>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</si>
  <si>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</si>
  <si>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</si>
  <si>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</si>
  <si>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</si>
  <si>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</si>
  <si>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</si>
  <si>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</si>
  <si>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</si>
  <si>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</si>
  <si>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</si>
  <si>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</si>
  <si>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</si>
  <si>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</si>
  <si>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</si>
  <si>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</si>
  <si>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</si>
  <si>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</si>
  <si>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</si>
  <si>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</si>
  <si>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</si>
  <si>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</si>
  <si>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</si>
  <si>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</si>
  <si>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</si>
  <si>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</si>
  <si>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</si>
  <si>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</si>
  <si>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</si>
  <si>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</si>
  <si>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</si>
  <si>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</si>
  <si>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</si>
  <si>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</si>
  <si>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</si>
  <si>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</si>
  <si>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</si>
  <si>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</si>
  <si>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</si>
  <si>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</si>
  <si>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</si>
  <si>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</si>
  <si>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</si>
  <si>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</si>
  <si>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</si>
  <si>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</si>
  <si>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</si>
  <si>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</si>
  <si>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</si>
  <si>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</si>
  <si>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</si>
  <si>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</si>
  <si>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</si>
  <si>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</si>
  <si>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</si>
  <si>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</si>
  <si>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</si>
  <si>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</si>
  <si>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</si>
  <si>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</si>
  <si>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</si>
  <si>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</si>
  <si>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</si>
  <si>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</si>
  <si>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</si>
  <si>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</si>
  <si>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</si>
  <si>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</si>
  <si>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</si>
  <si>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</si>
  <si>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</si>
  <si>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</si>
  <si>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</si>
  <si>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</si>
  <si>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</si>
  <si>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</si>
  <si>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</si>
  <si>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</si>
  <si>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</si>
  <si>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</si>
  <si>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</si>
  <si>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</si>
  <si>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</si>
  <si>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</si>
  <si>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</si>
  <si>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</si>
  <si>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</si>
  <si>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</si>
  <si>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</si>
  <si>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</si>
  <si>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</si>
  <si>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</si>
  <si>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</si>
  <si>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</si>
  <si>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</si>
  <si>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</si>
  <si>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</si>
  <si>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</si>
  <si>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</si>
  <si>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</si>
  <si>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</si>
  <si>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</si>
  <si>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</si>
  <si>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</si>
  <si>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</si>
  <si>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</si>
  <si>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</si>
  <si>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</si>
  <si>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</si>
  <si>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</si>
  <si>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</si>
  <si>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</si>
  <si>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</si>
  <si>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</si>
  <si>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</si>
  <si>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</si>
  <si>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</si>
  <si>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</si>
  <si>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</si>
  <si>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</si>
  <si>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</si>
  <si>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</si>
  <si>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</si>
  <si>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</si>
  <si>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</si>
  <si>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</si>
  <si>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</si>
  <si>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</si>
  <si>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</si>
  <si>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</si>
  <si>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</si>
  <si>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</si>
  <si>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</si>
  <si>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</si>
  <si>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</si>
  <si>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</si>
  <si>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</si>
  <si>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</si>
  <si>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</si>
  <si>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</si>
  <si>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</si>
  <si>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</si>
  <si>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</si>
  <si>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</si>
  <si>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</si>
  <si>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</si>
  <si>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</si>
  <si>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</si>
  <si>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</si>
  <si>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</si>
  <si>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</si>
  <si>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</si>
  <si>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</si>
  <si>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</si>
  <si>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</si>
  <si>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</si>
  <si>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</si>
  <si>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</si>
  <si>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</si>
  <si>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</si>
  <si>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</si>
  <si>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</si>
  <si>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</si>
  <si>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</si>
  <si>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</si>
  <si>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</si>
  <si>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</si>
  <si>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</si>
  <si>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</si>
  <si>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</si>
  <si>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</si>
  <si>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</si>
  <si>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</si>
  <si>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</si>
  <si>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</si>
  <si>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</si>
  <si>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</si>
  <si>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</si>
  <si>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</si>
  <si>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</si>
  <si>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</si>
  <si>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</si>
  <si>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</si>
  <si>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</si>
  <si>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</si>
  <si>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</si>
  <si>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</si>
  <si>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</si>
  <si>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</si>
  <si>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</si>
  <si>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</si>
  <si>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</si>
  <si>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</si>
  <si>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</si>
  <si>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</si>
  <si>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</si>
  <si>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</si>
  <si>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</si>
  <si>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</si>
  <si>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</si>
  <si>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</si>
  <si>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</si>
  <si>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</si>
  <si>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</si>
  <si>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</si>
  <si>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</si>
  <si>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</si>
  <si>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</si>
  <si>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</si>
  <si>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</si>
  <si>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</si>
  <si>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</si>
  <si>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</si>
  <si>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</si>
  <si>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</si>
  <si>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</si>
  <si>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</si>
  <si>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</si>
  <si>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</si>
  <si>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</si>
  <si>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</si>
  <si>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</si>
  <si>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</si>
  <si>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</si>
  <si>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</si>
  <si>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</si>
  <si>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</si>
  <si>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</si>
  <si>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</si>
  <si>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</si>
  <si>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</si>
  <si>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</si>
  <si>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</si>
  <si>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</si>
  <si>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</si>
  <si>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</si>
  <si>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</si>
  <si>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</si>
  <si>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</si>
  <si>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</si>
  <si>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</si>
  <si>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</si>
  <si>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</si>
  <si>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</si>
  <si>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</si>
  <si>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</si>
  <si>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</si>
  <si>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</si>
  <si>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</si>
  <si>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</si>
  <si>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</si>
  <si>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</si>
  <si>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</si>
  <si>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</si>
  <si>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</si>
  <si>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</si>
  <si>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</si>
  <si>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</si>
  <si>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</si>
  <si>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</si>
  <si>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</si>
  <si>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</si>
  <si>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</si>
  <si>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</si>
  <si>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</si>
  <si>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</si>
  <si>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</si>
  <si>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</si>
  <si>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</si>
  <si>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</si>
  <si>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</si>
  <si>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</si>
  <si>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</si>
  <si>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</si>
  <si>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</si>
  <si>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</si>
  <si>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</si>
  <si>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</si>
  <si>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</si>
  <si>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</si>
  <si>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</si>
  <si>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</si>
  <si>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</si>
  <si>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</si>
  <si>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</si>
  <si>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</si>
  <si>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</si>
  <si>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</si>
  <si>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</si>
  <si>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</si>
  <si>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</si>
  <si>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</si>
  <si>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</si>
  <si>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</si>
  <si>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</si>
  <si>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</si>
  <si>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</si>
  <si>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</si>
  <si>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</si>
  <si>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</si>
  <si>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</si>
  <si>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</si>
  <si>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</si>
  <si>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</si>
  <si>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</si>
  <si>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</si>
  <si>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</si>
  <si>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</si>
  <si>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</si>
  <si>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</si>
  <si>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</si>
  <si>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</si>
  <si>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</si>
  <si>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</si>
  <si>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</si>
  <si>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</si>
  <si>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</si>
  <si>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</si>
  <si>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</si>
  <si>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</si>
  <si>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</si>
  <si>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</si>
  <si>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</si>
  <si>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</si>
  <si>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</si>
  <si>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</si>
  <si>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</si>
  <si>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</si>
  <si>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</si>
  <si>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</si>
  <si>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</si>
  <si>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</si>
  <si>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</si>
  <si>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</si>
  <si>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</si>
  <si>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</si>
  <si>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</si>
  <si>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</si>
  <si>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</si>
  <si>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</si>
  <si>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</si>
  <si>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</si>
  <si>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</si>
  <si>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</si>
  <si>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</si>
  <si>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</si>
  <si>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</si>
  <si>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</si>
  <si>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</si>
  <si>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</si>
  <si>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</si>
  <si>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</si>
  <si>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</si>
  <si>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</si>
  <si>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</si>
  <si>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</si>
  <si>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</si>
  <si>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</si>
  <si>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</si>
  <si>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</si>
  <si>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</si>
  <si>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</si>
  <si>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</si>
  <si>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</si>
  <si>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</si>
  <si>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</si>
  <si>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</si>
  <si>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</si>
  <si>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</si>
  <si>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</si>
  <si>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</si>
  <si>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</si>
  <si>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</si>
  <si>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</si>
  <si>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</si>
  <si>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</si>
  <si>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</si>
  <si>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</si>
  <si>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</si>
  <si>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</si>
  <si>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</si>
  <si>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</si>
  <si>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</si>
  <si>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</si>
  <si>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</si>
  <si>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</si>
  <si>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</si>
  <si>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</si>
  <si>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</si>
  <si>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</si>
  <si>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</si>
  <si>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</si>
  <si>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</si>
  <si>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</si>
  <si>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</si>
  <si>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</si>
  <si>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</si>
  <si>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</si>
  <si>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</si>
  <si>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</si>
  <si>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</si>
  <si>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</si>
  <si>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</si>
  <si>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</si>
  <si>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</si>
  <si>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</si>
  <si>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</si>
  <si>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</si>
  <si>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</si>
  <si>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</si>
  <si>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</si>
  <si>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</si>
  <si>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</si>
  <si>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</si>
  <si>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</si>
  <si>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</si>
  <si>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</si>
  <si>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</si>
  <si>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</si>
  <si>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</si>
  <si>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</si>
  <si>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</si>
  <si>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</si>
  <si>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</si>
  <si>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</si>
  <si>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</si>
  <si>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</si>
  <si>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</si>
  <si>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</si>
  <si>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</si>
  <si>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</si>
  <si>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</si>
  <si>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</si>
  <si>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</si>
  <si>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</si>
  <si>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</si>
  <si>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</si>
  <si>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</si>
  <si>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</si>
  <si>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</si>
  <si>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</si>
  <si>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</si>
  <si>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</si>
  <si>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</si>
  <si>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</si>
  <si>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</si>
  <si>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</si>
  <si>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</si>
  <si>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</si>
  <si>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</si>
  <si>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</si>
  <si>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</si>
  <si>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</si>
  <si>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</si>
  <si>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</si>
  <si>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</si>
  <si>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</si>
  <si>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</si>
  <si>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</si>
  <si>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</si>
  <si>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</si>
  <si>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</si>
  <si>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</si>
  <si>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</si>
  <si>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</si>
  <si>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</si>
  <si>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</si>
  <si>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</si>
  <si>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</si>
  <si>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</si>
  <si>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</si>
  <si>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</si>
  <si>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</si>
  <si>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</si>
  <si>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</si>
  <si>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</si>
  <si>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</si>
  <si>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</si>
  <si>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</si>
  <si>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</si>
  <si>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</si>
  <si>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</si>
  <si>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</si>
  <si>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</si>
  <si>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</si>
  <si>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</si>
  <si>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</si>
  <si>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</si>
  <si>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</si>
  <si>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</si>
  <si>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</si>
  <si>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</si>
  <si>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</si>
  <si>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</si>
  <si>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</si>
  <si>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</si>
  <si>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</si>
  <si>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</si>
  <si>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</si>
  <si>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</si>
  <si>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</si>
  <si>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</si>
  <si>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</si>
  <si>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</si>
  <si>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</si>
  <si>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</si>
  <si>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</si>
  <si>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</si>
  <si>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</si>
  <si>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</si>
  <si>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</si>
  <si>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</si>
  <si>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</si>
  <si>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</si>
  <si>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</si>
  <si>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</si>
  <si>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</si>
  <si>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</si>
  <si>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</si>
  <si>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</si>
  <si>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</si>
  <si>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</si>
  <si>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</si>
  <si>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</si>
  <si>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</si>
  <si>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</si>
  <si>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</si>
  <si>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</si>
  <si>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</si>
  <si>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</si>
  <si>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</si>
  <si>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</si>
  <si>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</si>
  <si>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</si>
  <si>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</si>
  <si>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</si>
  <si>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</si>
  <si>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</si>
  <si>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</si>
  <si>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</si>
  <si>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</si>
  <si>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</si>
  <si>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</si>
  <si>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</si>
  <si>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</si>
  <si>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</si>
  <si>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</si>
  <si>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</si>
  <si>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</si>
  <si>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</si>
  <si>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</si>
  <si>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</si>
  <si>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</si>
  <si>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</si>
  <si>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</si>
  <si>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</si>
  <si>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</si>
  <si>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</si>
  <si>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</si>
  <si>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</si>
  <si>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</si>
  <si>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</si>
  <si>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</si>
  <si>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</si>
  <si>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</si>
  <si>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</si>
  <si>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</si>
  <si>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</si>
  <si>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</si>
  <si>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</si>
  <si>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</si>
  <si>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</si>
  <si>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</si>
  <si>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</si>
  <si>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</si>
  <si>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</si>
  <si>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</si>
  <si>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</si>
  <si>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</si>
  <si>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</si>
  <si>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</si>
  <si>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</si>
  <si>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</si>
  <si>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</si>
  <si>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</si>
  <si>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</si>
  <si>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</si>
  <si>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</si>
  <si>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</si>
  <si>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</si>
  <si>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</si>
  <si>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</si>
  <si>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</si>
  <si>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</si>
  <si>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</si>
  <si>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</si>
  <si>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</si>
  <si>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</si>
  <si>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</si>
  <si>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</si>
  <si>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</si>
  <si>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</si>
  <si>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</si>
  <si>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</si>
  <si>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</si>
  <si>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</si>
  <si>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</si>
  <si>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</si>
  <si>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</si>
  <si>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</si>
  <si>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</si>
  <si>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</si>
  <si>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</si>
  <si>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</si>
  <si>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</si>
  <si>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</si>
  <si>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</si>
  <si>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</si>
  <si>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</si>
  <si>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</si>
  <si>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</si>
  <si>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</si>
  <si>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</si>
  <si>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</si>
  <si>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</si>
  <si>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</si>
  <si>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</si>
  <si>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</si>
  <si>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</si>
  <si>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</si>
  <si>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</si>
  <si>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</si>
  <si>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</si>
  <si>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</si>
  <si>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</si>
  <si>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</si>
  <si>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</si>
  <si>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</si>
  <si>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</si>
  <si>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</si>
  <si>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</si>
  <si>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</si>
  <si>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</si>
  <si>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</si>
  <si>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</si>
  <si>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</si>
  <si>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</si>
  <si>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</si>
  <si>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</si>
  <si>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</si>
  <si>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</si>
  <si>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</si>
  <si>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</si>
  <si>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</si>
  <si>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</si>
  <si>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</si>
  <si>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</si>
  <si>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</si>
  <si>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</si>
  <si>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</si>
  <si>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</si>
  <si>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</si>
  <si>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</si>
  <si>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</si>
  <si>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</si>
  <si>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</si>
  <si>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</si>
  <si>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</si>
  <si>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</si>
  <si>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</si>
  <si>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</si>
  <si>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</si>
  <si>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</si>
  <si>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</si>
  <si>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</si>
  <si>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</si>
  <si>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</si>
  <si>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</si>
  <si>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</si>
  <si>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</si>
  <si>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</si>
  <si>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</si>
  <si>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</si>
  <si>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</si>
  <si>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</si>
  <si>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</si>
  <si>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</si>
  <si>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</si>
  <si>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</si>
  <si>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</si>
  <si>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</si>
  <si>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</si>
  <si>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</si>
  <si>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</si>
  <si>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</si>
  <si>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</si>
  <si>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</si>
  <si>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</si>
  <si>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</si>
  <si>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</si>
  <si>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</si>
  <si>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</si>
  <si>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</si>
  <si>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</si>
  <si>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</si>
  <si>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</si>
  <si>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</si>
  <si>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</si>
  <si>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</si>
  <si>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</si>
  <si>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</si>
  <si>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</si>
  <si>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</si>
  <si>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</si>
  <si>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</si>
  <si>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</si>
  <si>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</si>
  <si>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</si>
  <si>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</si>
  <si>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</si>
  <si>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</si>
  <si>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</si>
  <si>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</si>
  <si>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</si>
  <si>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</si>
  <si>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</si>
  <si>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</si>
  <si>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</si>
  <si>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</si>
  <si>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</si>
  <si>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</si>
  <si>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</si>
  <si>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</si>
  <si>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</si>
  <si>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</si>
  <si>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</si>
  <si>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</si>
  <si>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</si>
  <si>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</si>
  <si>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</si>
  <si>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</si>
  <si>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</si>
  <si>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</si>
  <si>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</si>
  <si>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</si>
  <si>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</si>
  <si>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</si>
  <si>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</si>
  <si>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</si>
  <si>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</si>
  <si>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</si>
  <si>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</si>
  <si>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</si>
  <si>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</si>
  <si>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</si>
  <si>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</si>
  <si>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</si>
  <si>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</si>
  <si>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</si>
  <si>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</si>
  <si>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</si>
  <si>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</si>
  <si>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</si>
  <si>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</si>
  <si>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</si>
  <si>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</si>
  <si>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</si>
  <si>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</si>
  <si>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</si>
  <si>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</si>
  <si>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</si>
  <si>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</si>
  <si>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</si>
  <si>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</si>
  <si>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</si>
  <si>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</si>
  <si>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</si>
  <si>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</si>
  <si>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</si>
  <si>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</si>
  <si>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</si>
  <si>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</si>
  <si>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</si>
  <si>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</si>
  <si>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</si>
  <si>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</si>
  <si>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</si>
  <si>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</si>
  <si>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</si>
  <si>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</si>
  <si>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</si>
  <si>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</si>
  <si>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</si>
  <si>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</si>
  <si>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</si>
  <si>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</si>
  <si>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</si>
  <si>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</si>
  <si>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</si>
  <si>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</si>
  <si>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</si>
  <si>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</si>
  <si>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</si>
  <si>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</si>
  <si>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</si>
  <si>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</si>
  <si>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</si>
  <si>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</si>
  <si>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</si>
  <si>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</si>
  <si>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</si>
  <si>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</si>
  <si>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</si>
  <si>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</si>
  <si>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</si>
  <si>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</si>
  <si>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</si>
  <si>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</si>
  <si>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</si>
  <si>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</si>
  <si>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</si>
  <si>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</si>
  <si>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</si>
  <si>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</si>
  <si>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</si>
  <si>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</si>
  <si>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</si>
  <si>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</si>
  <si>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</si>
  <si>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</si>
  <si>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</si>
  <si>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</si>
  <si>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</si>
  <si>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</si>
  <si>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</si>
  <si>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</si>
  <si>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</si>
  <si>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</si>
  <si>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</si>
  <si>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</si>
  <si>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</si>
  <si>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</si>
  <si>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</si>
  <si>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</si>
  <si>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</si>
  <si>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</si>
  <si>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</si>
  <si>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</si>
  <si>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</si>
  <si>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</si>
  <si>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</si>
  <si>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</si>
  <si>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</si>
  <si>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</si>
  <si>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</si>
  <si>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</si>
  <si>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</si>
  <si>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</si>
  <si>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</si>
  <si>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</si>
  <si>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</si>
  <si>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</si>
  <si>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</si>
  <si>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</si>
  <si>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</si>
  <si>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</si>
  <si>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</si>
  <si>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</si>
  <si>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</si>
  <si>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</si>
  <si>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</si>
  <si>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</si>
  <si>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</si>
  <si>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</si>
  <si>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</si>
  <si>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</si>
  <si>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</si>
  <si>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</si>
  <si>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</si>
  <si>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</si>
  <si>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</si>
  <si>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</si>
  <si>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</si>
  <si>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</si>
  <si>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</si>
  <si>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</si>
  <si>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</si>
  <si>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</si>
  <si>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</si>
  <si>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</si>
  <si>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</si>
  <si>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</si>
  <si>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</si>
  <si>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</si>
  <si>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</si>
  <si>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</si>
  <si>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</si>
  <si>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</si>
  <si>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</si>
  <si>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</si>
  <si>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</si>
  <si>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</si>
  <si>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</si>
  <si>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</si>
  <si>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</si>
  <si>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</si>
  <si>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</si>
  <si>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</si>
  <si>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</si>
  <si>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</si>
  <si>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</si>
  <si>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</si>
  <si>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</si>
  <si>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</si>
  <si>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</si>
  <si>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</si>
  <si>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</si>
  <si>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</si>
  <si>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</si>
  <si>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</si>
  <si>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</si>
  <si>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</si>
  <si>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</si>
  <si>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</si>
  <si>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</si>
  <si>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</si>
  <si>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</si>
  <si>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</si>
  <si>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</si>
  <si>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</si>
  <si>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</si>
  <si>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</si>
  <si>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</si>
  <si>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</si>
  <si>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</si>
  <si>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</si>
  <si>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</si>
  <si>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</si>
  <si>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</si>
  <si>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</si>
  <si>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</si>
  <si>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</si>
  <si>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</si>
  <si>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</si>
  <si>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</si>
  <si>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</si>
  <si>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</si>
  <si>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</si>
  <si>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</si>
  <si>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</si>
  <si>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</si>
  <si>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</si>
  <si>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</si>
  <si>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</si>
  <si>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</si>
  <si>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</si>
  <si>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</si>
  <si>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</si>
  <si>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</si>
  <si>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</si>
  <si>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</si>
  <si>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</si>
  <si>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</si>
  <si>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</si>
  <si>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</si>
  <si>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</si>
  <si>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</si>
  <si>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</si>
  <si>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</si>
  <si>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</si>
  <si>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</si>
  <si>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</si>
  <si>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</si>
  <si>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</si>
  <si>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</si>
  <si>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</si>
  <si>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</si>
  <si>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</si>
  <si>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</si>
  <si>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</si>
  <si>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</si>
  <si>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</si>
  <si>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</si>
  <si>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</si>
  <si>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</si>
  <si>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</si>
  <si>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</si>
  <si>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</si>
  <si>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</si>
  <si>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</si>
  <si>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</si>
  <si>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</si>
  <si>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</si>
  <si>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</si>
  <si>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</si>
  <si>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</si>
  <si>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</si>
  <si>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</si>
  <si>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</si>
  <si>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</si>
  <si>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</si>
  <si>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</si>
  <si>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</si>
  <si>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</si>
  <si>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</si>
  <si>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</si>
  <si>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</si>
  <si>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</si>
  <si>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</si>
  <si>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</si>
  <si>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</si>
  <si>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</si>
  <si>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</si>
  <si>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</si>
  <si>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</si>
  <si>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</si>
  <si>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</si>
  <si>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</si>
  <si>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</si>
  <si>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</si>
  <si>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</si>
  <si>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</si>
  <si>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</si>
  <si>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</si>
  <si>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</si>
  <si>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</si>
  <si>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</si>
  <si>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</si>
  <si>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</si>
  <si>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</si>
  <si>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</si>
  <si>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</si>
  <si>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</si>
  <si>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</si>
  <si>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</si>
  <si>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</si>
  <si>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</si>
  <si>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</si>
  <si>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</si>
  <si>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</si>
  <si>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</si>
  <si>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</si>
  <si>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</si>
  <si>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</si>
  <si>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</si>
  <si>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</si>
  <si>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</si>
  <si>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</si>
  <si>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</si>
  <si>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</si>
  <si>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</si>
  <si>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</si>
  <si>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</si>
  <si>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</si>
  <si>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</si>
  <si>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</si>
  <si>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</si>
  <si>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</si>
  <si>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</si>
  <si>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</si>
  <si>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</si>
  <si>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</si>
  <si>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</si>
  <si>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</si>
  <si>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</si>
  <si>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</si>
  <si>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</si>
  <si>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</si>
  <si>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</si>
  <si>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</si>
  <si>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</si>
  <si>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</si>
  <si>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</si>
  <si>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</si>
  <si>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</si>
  <si>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</si>
  <si>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</si>
  <si>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</si>
  <si>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</si>
  <si>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</si>
  <si>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</si>
  <si>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</si>
  <si>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</si>
  <si>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</si>
  <si>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</si>
  <si>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</si>
  <si>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</si>
  <si>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</si>
  <si>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</si>
  <si>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</si>
  <si>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</si>
  <si>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</si>
  <si>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</si>
  <si>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</si>
  <si>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</si>
  <si>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</si>
  <si>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</si>
  <si>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</si>
  <si>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</si>
  <si>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</si>
  <si>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</si>
  <si>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</si>
  <si>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</si>
  <si>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</si>
  <si>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</si>
  <si>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</si>
  <si>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</si>
  <si>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</si>
  <si>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</si>
  <si>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</si>
  <si>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</si>
  <si>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</si>
  <si>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</si>
  <si>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</si>
  <si>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</si>
  <si>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</si>
  <si>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</si>
  <si>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</si>
  <si>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</si>
  <si>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</si>
  <si>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</si>
  <si>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</si>
  <si>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</si>
  <si>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</si>
  <si>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</si>
  <si>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</si>
  <si>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</si>
  <si>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</si>
  <si>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</si>
  <si>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</si>
  <si>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</si>
  <si>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</si>
  <si>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</si>
  <si>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</si>
  <si>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</si>
  <si>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</si>
  <si>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</si>
  <si>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</si>
  <si>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</si>
  <si>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</si>
  <si>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</si>
  <si>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</si>
  <si>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</si>
  <si>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</si>
  <si>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</si>
  <si>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</si>
  <si>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</si>
  <si>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</si>
  <si>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</si>
  <si>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</si>
  <si>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</si>
  <si>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</si>
  <si>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</si>
  <si>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</si>
  <si>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</si>
  <si>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</si>
  <si>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</si>
  <si>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</si>
  <si>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</si>
  <si>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</si>
  <si>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</si>
  <si>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</si>
  <si>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</si>
  <si>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</si>
  <si>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</si>
  <si>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</si>
  <si>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</si>
  <si>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</si>
  <si>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</si>
  <si>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</si>
  <si>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</si>
  <si>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</si>
  <si>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</si>
  <si>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</si>
  <si>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</si>
  <si>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</si>
  <si>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</si>
  <si>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</si>
  <si>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</si>
  <si>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</si>
  <si>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</si>
  <si>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</si>
  <si>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</si>
  <si>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</si>
  <si>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</si>
  <si>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</si>
  <si>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</si>
  <si>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</si>
  <si>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</si>
  <si>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</si>
  <si>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</si>
  <si>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</si>
  <si>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</si>
  <si>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</si>
  <si>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</si>
  <si>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</si>
  <si>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</si>
  <si>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</si>
  <si>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</si>
  <si>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</si>
  <si>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</si>
  <si>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</si>
  <si>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</si>
  <si>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</si>
  <si>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</si>
  <si>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</si>
  <si>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</si>
  <si>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</si>
  <si>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</si>
  <si>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</si>
  <si>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</si>
  <si>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</si>
  <si>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</si>
  <si>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</si>
  <si>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</si>
  <si>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</si>
  <si>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</si>
  <si>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</si>
  <si>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</si>
  <si>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</si>
  <si>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</si>
  <si>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</si>
  <si>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</si>
  <si>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</si>
  <si>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</si>
  <si>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</si>
  <si>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</si>
  <si>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</si>
  <si>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</si>
  <si>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</si>
  <si>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</si>
  <si>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</si>
  <si>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</si>
  <si>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</si>
  <si>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</si>
  <si>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</si>
  <si>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</si>
  <si>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</si>
  <si>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</si>
  <si>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</si>
  <si>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</si>
  <si>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</si>
  <si>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</si>
  <si>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</si>
  <si>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</si>
  <si>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</si>
  <si>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</si>
  <si>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</si>
  <si>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</si>
  <si>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</si>
  <si>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</si>
  <si>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</si>
  <si>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</si>
  <si>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</si>
  <si>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</si>
  <si>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</si>
  <si>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</si>
  <si>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</si>
  <si>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</si>
  <si>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</si>
  <si>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</si>
  <si>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</si>
  <si>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</si>
  <si>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</si>
  <si>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</si>
  <si>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</si>
  <si>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</si>
  <si>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</si>
  <si>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</si>
  <si>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</si>
  <si>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</si>
  <si>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</si>
  <si>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</si>
  <si>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</si>
  <si>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</si>
  <si>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</si>
  <si>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</si>
  <si>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</si>
  <si>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</si>
  <si>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</si>
  <si>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</si>
  <si>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</si>
  <si>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</si>
  <si>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</si>
  <si>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</si>
  <si>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</si>
  <si>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</si>
  <si>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</si>
  <si>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</si>
  <si>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</si>
  <si>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</si>
  <si>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</si>
  <si>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</si>
  <si>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</si>
  <si>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</si>
  <si>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</si>
  <si>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</si>
  <si>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</si>
  <si>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</si>
  <si>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</si>
  <si>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</si>
  <si>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</si>
  <si>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</si>
  <si>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</si>
  <si>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</si>
  <si>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</si>
  <si>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</si>
  <si>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</si>
  <si>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</si>
  <si>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</si>
  <si>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</si>
  <si>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</si>
  <si>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</si>
  <si>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</si>
  <si>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</si>
  <si>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</si>
  <si>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</si>
  <si>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</si>
  <si>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</si>
  <si>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</si>
  <si>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</si>
  <si>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</si>
  <si>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</si>
  <si>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</si>
  <si>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</si>
  <si>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</si>
  <si>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</si>
  <si>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</si>
  <si>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</si>
  <si>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</si>
  <si>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</si>
  <si>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</si>
  <si>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</si>
  <si>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</si>
  <si>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</si>
  <si>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</si>
  <si>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</si>
  <si>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</si>
  <si>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</si>
  <si>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</si>
  <si>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</si>
  <si>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</si>
  <si>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</si>
  <si>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</si>
  <si>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</si>
  <si>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</si>
  <si>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</si>
  <si>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</si>
  <si>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</si>
  <si>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</si>
  <si>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</si>
  <si>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</si>
  <si>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</si>
  <si>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</si>
  <si>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</si>
  <si>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</si>
  <si>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</si>
  <si>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</si>
  <si>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</si>
  <si>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</si>
  <si>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</si>
  <si>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</si>
  <si>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</si>
  <si>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</si>
  <si>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</si>
  <si>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</si>
  <si>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</si>
  <si>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</si>
  <si>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</si>
  <si>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</si>
  <si>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</si>
  <si>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</si>
  <si>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</si>
  <si>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</si>
  <si>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</si>
  <si>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</si>
  <si>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</si>
  <si>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</si>
  <si>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</si>
  <si>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</si>
  <si>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</si>
  <si>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</si>
  <si>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</si>
  <si>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</si>
  <si>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</si>
  <si>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</si>
  <si>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</si>
  <si>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</si>
  <si>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</si>
  <si>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</si>
  <si>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</si>
  <si>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</si>
  <si>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</si>
  <si>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</si>
  <si>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</si>
  <si>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</si>
  <si>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</si>
  <si>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</si>
  <si>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</si>
  <si>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</si>
  <si>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</si>
  <si>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</si>
  <si>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</si>
  <si>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</si>
  <si>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</si>
  <si>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</si>
  <si>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</si>
  <si>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</si>
  <si>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</si>
  <si>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</si>
  <si>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</si>
  <si>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</si>
  <si>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</si>
  <si>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</si>
  <si>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</si>
  <si>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</si>
  <si>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</si>
  <si>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</si>
  <si>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</si>
  <si>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</si>
  <si>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</si>
  <si>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</si>
  <si>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</si>
  <si>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</si>
  <si>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</si>
  <si>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</si>
  <si>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</si>
  <si>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</si>
  <si>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</si>
  <si>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</si>
  <si>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</si>
  <si>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</si>
  <si>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</si>
  <si>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</si>
  <si>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</si>
  <si>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</si>
  <si>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</si>
  <si>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</si>
  <si>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</si>
  <si>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</si>
  <si>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</si>
  <si>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</si>
  <si>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</si>
  <si>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</si>
  <si>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</si>
  <si>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</si>
  <si>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</si>
  <si>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</si>
  <si>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</si>
  <si>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</si>
  <si>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</si>
  <si>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</si>
  <si>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</si>
  <si>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</si>
  <si>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</si>
  <si>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</si>
  <si>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</si>
  <si>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</si>
  <si>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</si>
  <si>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</si>
  <si>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</si>
  <si>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</si>
  <si>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</si>
  <si>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</si>
  <si>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</si>
  <si>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</si>
  <si>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</si>
  <si>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</si>
  <si>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</si>
  <si>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</si>
  <si>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</si>
  <si>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</si>
  <si>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</si>
  <si>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</si>
  <si>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</si>
  <si>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</si>
  <si>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</si>
  <si>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</si>
  <si>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</si>
  <si>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</si>
  <si>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</si>
  <si>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</si>
  <si>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</si>
  <si>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</si>
  <si>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</si>
  <si>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</si>
  <si>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</si>
  <si>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</si>
  <si>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</si>
  <si>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</si>
  <si>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</si>
  <si>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</si>
  <si>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</si>
  <si>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</si>
  <si>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</si>
  <si>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</si>
  <si>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</si>
  <si>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</si>
  <si>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</si>
  <si>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</si>
  <si>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</si>
  <si>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</si>
  <si>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</si>
  <si>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</si>
  <si>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</si>
  <si>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</si>
  <si>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</si>
  <si>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</si>
  <si>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</si>
  <si>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</si>
  <si>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</si>
  <si>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</si>
  <si>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</si>
  <si>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</si>
  <si>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</si>
  <si>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</si>
  <si>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</si>
  <si>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</si>
  <si>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</si>
  <si>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</si>
  <si>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</si>
  <si>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</si>
  <si>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</si>
  <si>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</si>
  <si>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</si>
  <si>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</si>
  <si>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</si>
  <si>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</si>
  <si>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</si>
  <si>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</si>
  <si>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</si>
  <si>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</si>
  <si>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</si>
  <si>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</si>
  <si>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</si>
  <si>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</si>
  <si>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</si>
  <si>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</si>
  <si>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</si>
  <si>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</si>
  <si>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</si>
  <si>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</si>
  <si>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</si>
  <si>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</si>
  <si>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</si>
  <si>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</si>
  <si>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</si>
  <si>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</si>
  <si>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</si>
  <si>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</si>
  <si>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</si>
  <si>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</si>
  <si>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</si>
  <si>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</si>
  <si>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</si>
  <si>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</si>
  <si>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</si>
  <si>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</si>
  <si>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</si>
  <si>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</si>
  <si>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</si>
  <si>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</si>
  <si>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</si>
  <si>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</si>
  <si>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</si>
  <si>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</si>
  <si>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</si>
  <si>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</si>
  <si>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</si>
  <si>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</si>
  <si>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</si>
  <si>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</si>
  <si>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</si>
  <si>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</si>
  <si>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</si>
  <si>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</si>
  <si>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</si>
  <si>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</si>
  <si>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</si>
  <si>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</si>
  <si>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</si>
  <si>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</si>
  <si>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</si>
  <si>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</si>
  <si>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</si>
  <si>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</si>
  <si>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</si>
  <si>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</si>
  <si>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</si>
  <si>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</si>
  <si>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</si>
  <si>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</si>
  <si>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</si>
  <si>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</si>
  <si>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</si>
  <si>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</si>
  <si>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</si>
  <si>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</si>
  <si>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</si>
  <si>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</si>
  <si>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</si>
  <si>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</si>
  <si>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</si>
  <si>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</si>
  <si>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</si>
  <si>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</si>
  <si>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</si>
  <si>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</si>
  <si>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</si>
  <si>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</si>
  <si>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</si>
  <si>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</si>
  <si>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</si>
  <si>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</si>
  <si>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</si>
  <si>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</si>
  <si>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</si>
  <si>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</si>
  <si>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</si>
  <si>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</si>
  <si>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</si>
  <si>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</si>
  <si>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</si>
  <si>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</si>
  <si>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</si>
  <si>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</si>
  <si>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</si>
  <si>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</si>
  <si>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</si>
  <si>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</si>
  <si>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</si>
  <si>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</si>
  <si>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</si>
  <si>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</si>
  <si>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</si>
  <si>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</si>
  <si>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</si>
  <si>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</si>
  <si>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</si>
  <si>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</si>
  <si>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</si>
  <si>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</si>
  <si>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</si>
  <si>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</si>
  <si>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</si>
  <si>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</si>
  <si>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</si>
  <si>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</si>
  <si>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</si>
  <si>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</si>
  <si>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</si>
  <si>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</si>
  <si>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</si>
  <si>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</si>
  <si>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</si>
  <si>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</si>
  <si>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</si>
  <si>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</si>
  <si>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</si>
  <si>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</si>
  <si>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</si>
  <si>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</si>
  <si>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</si>
  <si>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</si>
  <si>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</si>
  <si>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</si>
  <si>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</si>
  <si>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</si>
  <si>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</si>
  <si>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</si>
  <si>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</si>
  <si>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</si>
  <si>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</si>
  <si>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</si>
  <si>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</si>
  <si>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</si>
  <si>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</si>
  <si>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</si>
  <si>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</si>
  <si>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</si>
  <si>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</si>
  <si>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</si>
  <si>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</si>
  <si>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</si>
  <si>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</si>
  <si>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</si>
  <si>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</si>
  <si>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</si>
  <si>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</si>
  <si>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</si>
  <si>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</si>
  <si>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</si>
  <si>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</si>
  <si>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</si>
  <si>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</si>
  <si>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</si>
  <si>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</si>
  <si>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</si>
  <si>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</si>
  <si>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</si>
  <si>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</si>
  <si>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</si>
  <si>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</si>
  <si>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</si>
  <si>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</si>
  <si>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</si>
  <si>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</si>
  <si>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</si>
  <si>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</si>
  <si>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</si>
  <si>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</si>
  <si>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</si>
  <si>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</si>
  <si>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</si>
  <si>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</si>
  <si>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</si>
  <si>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</si>
  <si>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</si>
  <si>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</si>
  <si>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</si>
  <si>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</si>
  <si>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</si>
  <si>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</si>
  <si>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</si>
  <si>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</si>
  <si>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</si>
  <si>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</si>
  <si>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</si>
  <si>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</si>
  <si>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</si>
  <si>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</si>
  <si>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</si>
  <si>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</si>
  <si>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</si>
  <si>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</si>
  <si>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</si>
  <si>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</si>
  <si>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</si>
  <si>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</si>
  <si>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</si>
  <si>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</si>
  <si>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</si>
  <si>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</si>
  <si>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</si>
  <si>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</si>
  <si>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</si>
  <si>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</si>
  <si>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</si>
  <si>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</si>
  <si>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</si>
  <si>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</si>
  <si>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</si>
  <si>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</si>
  <si>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</si>
  <si>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</si>
  <si>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</si>
  <si>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</si>
  <si>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</si>
  <si>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</si>
  <si>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</si>
  <si>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</si>
  <si>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</si>
  <si>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</si>
  <si>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</si>
  <si>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</si>
  <si>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</si>
  <si>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</si>
  <si>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</si>
  <si>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</si>
  <si>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</si>
  <si>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</si>
  <si>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</si>
  <si>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</si>
  <si>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</si>
  <si>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</si>
  <si>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</si>
  <si>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</si>
  <si>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</si>
  <si>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</si>
  <si>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</si>
  <si>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</si>
  <si>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</si>
  <si>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</si>
  <si>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</si>
  <si>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</si>
  <si>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</si>
  <si>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</si>
  <si>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</si>
  <si>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</si>
  <si>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</si>
  <si>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</si>
  <si>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</si>
  <si>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</si>
  <si>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</si>
  <si>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</si>
  <si>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</si>
  <si>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</si>
  <si>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</si>
  <si>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</si>
  <si>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</si>
  <si>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</si>
  <si>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</si>
  <si>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</si>
  <si>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</si>
  <si>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</si>
  <si>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</si>
  <si>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</si>
  <si>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</si>
  <si>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</si>
  <si>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</si>
  <si>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</si>
  <si>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</si>
  <si>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</si>
  <si>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</si>
  <si>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</si>
  <si>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</si>
  <si>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</si>
  <si>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</si>
  <si>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</si>
  <si>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</si>
  <si>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</si>
  <si>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</si>
  <si>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</si>
  <si>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</si>
  <si>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</si>
  <si>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</si>
  <si>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</si>
  <si>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</si>
  <si>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</si>
  <si>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</si>
  <si>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</si>
  <si>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</si>
  <si>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</si>
  <si>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</si>
  <si>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</si>
  <si>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</si>
  <si>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</si>
  <si>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</si>
  <si>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</si>
  <si>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</si>
  <si>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</si>
  <si>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</si>
  <si>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</si>
  <si>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</si>
  <si>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</si>
  <si>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</si>
  <si>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</si>
  <si>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</si>
  <si>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</si>
  <si>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</si>
  <si>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</si>
  <si>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</si>
  <si>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</si>
  <si>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</si>
  <si>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</si>
  <si>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</si>
  <si>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</si>
  <si>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</si>
  <si>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</si>
  <si>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</si>
  <si>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</si>
  <si>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</si>
  <si>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</si>
  <si>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</si>
  <si>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</si>
  <si>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</si>
  <si>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</si>
  <si>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</si>
  <si>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</si>
  <si>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</si>
  <si>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</si>
  <si>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</si>
  <si>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</si>
  <si>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</si>
  <si>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</si>
  <si>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</si>
  <si>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</si>
  <si>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</si>
  <si>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</si>
  <si>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</si>
  <si>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</si>
  <si>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</si>
  <si>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</si>
  <si>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</si>
  <si>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</si>
  <si>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</si>
  <si>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</si>
  <si>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</si>
  <si>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</si>
  <si>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</si>
  <si>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</si>
  <si>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</si>
  <si>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</si>
  <si>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</si>
  <si>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</si>
  <si>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</si>
  <si>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</si>
  <si>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</si>
  <si>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</si>
  <si>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</si>
  <si>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</si>
  <si>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</si>
  <si>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</si>
  <si>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</si>
  <si>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</si>
  <si>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</si>
  <si>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</si>
  <si>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</si>
  <si>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</si>
  <si>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</si>
  <si>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</si>
  <si>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</si>
  <si>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</si>
  <si>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</si>
  <si>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</si>
  <si>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</si>
  <si>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</si>
  <si>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</si>
  <si>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</si>
  <si>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</si>
  <si>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</si>
  <si>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</si>
  <si>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</si>
  <si>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</si>
  <si>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</si>
  <si>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</si>
  <si>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</si>
  <si>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</si>
  <si>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</si>
  <si>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</si>
  <si>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</si>
  <si>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</si>
  <si>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</si>
  <si>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</si>
  <si>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</si>
  <si>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</si>
  <si>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</si>
  <si>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</si>
  <si>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</si>
  <si>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</si>
  <si>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</si>
  <si>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</si>
  <si>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</si>
  <si>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</si>
  <si>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</si>
  <si>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</si>
  <si>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</si>
  <si>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</si>
  <si>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</si>
  <si>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</si>
  <si>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</si>
  <si>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</si>
  <si>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</si>
  <si>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</si>
  <si>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</si>
  <si>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</si>
  <si>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</si>
  <si>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</si>
  <si>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</si>
  <si>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</si>
  <si>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</si>
  <si>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</si>
  <si>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</si>
  <si>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</si>
  <si>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</si>
  <si>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</si>
  <si>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</si>
  <si>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</si>
  <si>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</si>
  <si>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</si>
  <si>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</si>
  <si>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</si>
  <si>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</si>
  <si>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</si>
  <si>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</si>
  <si>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</si>
  <si>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</si>
  <si>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</si>
  <si>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</si>
  <si>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</si>
  <si>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</si>
  <si>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</si>
  <si>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</si>
  <si>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</si>
  <si>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</si>
  <si>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</si>
  <si>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</si>
  <si>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</si>
  <si>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</si>
  <si>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</si>
  <si>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</si>
  <si>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</si>
  <si>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</si>
  <si>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</si>
  <si>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</si>
  <si>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</si>
  <si>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</si>
  <si>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</si>
  <si>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</si>
  <si>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</si>
  <si>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</si>
  <si>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</si>
  <si>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</si>
  <si>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</si>
  <si>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</si>
  <si>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</si>
  <si>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</si>
  <si>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</si>
  <si>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</si>
  <si>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</si>
  <si>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</si>
  <si>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</si>
  <si>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</si>
  <si>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</si>
  <si>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</si>
  <si>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</si>
  <si>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</si>
  <si>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</si>
  <si>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</si>
  <si>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</si>
  <si>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</si>
  <si>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</si>
  <si>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</si>
  <si>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</si>
  <si>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</si>
  <si>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</si>
  <si>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</si>
  <si>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</si>
  <si>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</si>
  <si>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</si>
  <si>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</si>
  <si>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</si>
  <si>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</si>
  <si>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</si>
  <si>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</si>
  <si>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</si>
  <si>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</si>
  <si>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</si>
  <si>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</si>
  <si>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</si>
  <si>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</si>
  <si>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</si>
  <si>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</si>
  <si>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</si>
  <si>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</si>
  <si>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</si>
  <si>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</si>
  <si>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</si>
  <si>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</si>
  <si>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</si>
  <si>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</si>
  <si>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</si>
  <si>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</si>
  <si>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</si>
  <si>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</si>
  <si>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</si>
  <si>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</si>
  <si>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</si>
  <si>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</si>
  <si>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</si>
  <si>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</si>
  <si>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</si>
  <si>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</si>
  <si>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</si>
  <si>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</si>
  <si>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</si>
  <si>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</si>
  <si>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</si>
  <si>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</si>
  <si>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</si>
  <si>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</si>
  <si>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</si>
  <si>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</si>
  <si>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</si>
  <si>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</si>
  <si>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</si>
  <si>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</si>
  <si>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</si>
  <si>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</si>
  <si>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</si>
  <si>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</si>
  <si>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</si>
  <si>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</si>
  <si>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</si>
  <si>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</si>
  <si>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</si>
  <si>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</si>
  <si>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</si>
  <si>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</si>
  <si>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</si>
  <si>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</si>
  <si>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</si>
  <si>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</si>
  <si>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</si>
  <si>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</si>
  <si>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</si>
  <si>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</si>
  <si>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</si>
  <si>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</si>
  <si>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</si>
  <si>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</si>
  <si>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</si>
  <si>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</si>
  <si>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</si>
  <si>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</si>
  <si>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</si>
  <si>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</si>
  <si>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</si>
  <si>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</si>
  <si>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</si>
  <si>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</si>
  <si>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</si>
  <si>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</si>
  <si>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</si>
  <si>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</si>
  <si>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</si>
  <si>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</si>
  <si>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</si>
  <si>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</si>
  <si>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</si>
  <si>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</si>
  <si>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</si>
  <si>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</si>
  <si>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</si>
  <si>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</si>
  <si>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</si>
  <si>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</si>
  <si>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</si>
  <si>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</si>
  <si>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</si>
  <si>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</si>
  <si>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</si>
  <si>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</si>
  <si>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</si>
  <si>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</si>
  <si>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</si>
  <si>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</si>
  <si>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</si>
  <si>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</si>
  <si>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</si>
  <si>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</si>
  <si>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</si>
  <si>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</si>
  <si>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</si>
  <si>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</si>
  <si>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</si>
  <si>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</si>
  <si>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</si>
  <si>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</si>
  <si>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</si>
  <si>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</si>
  <si>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</si>
  <si>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</si>
  <si>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</si>
  <si>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</si>
  <si>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</si>
  <si>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</si>
  <si>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</si>
  <si>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</si>
  <si>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</si>
  <si>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</si>
  <si>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</si>
  <si>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</si>
  <si>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</si>
  <si>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</si>
  <si>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</si>
  <si>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</si>
  <si>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</si>
  <si>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</si>
  <si>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</si>
  <si>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</si>
  <si>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</si>
  <si>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</si>
  <si>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</si>
  <si>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</si>
  <si>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</si>
  <si>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</si>
  <si>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</si>
  <si>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</si>
  <si>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</si>
  <si>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</si>
  <si>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</si>
  <si>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</si>
  <si>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</si>
  <si>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</si>
  <si>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</si>
  <si>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</si>
  <si>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</si>
  <si>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</si>
  <si>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</si>
  <si>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</si>
  <si>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</si>
  <si>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</si>
  <si>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</si>
  <si>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</si>
  <si>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</si>
  <si>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</si>
  <si>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</si>
  <si>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</si>
  <si>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</si>
  <si>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</si>
  <si>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</si>
  <si>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</si>
  <si>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</si>
  <si>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</si>
  <si>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</si>
  <si>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</si>
  <si>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</si>
  <si>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</si>
  <si>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</si>
  <si>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</si>
  <si>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</si>
  <si>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</si>
  <si>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</si>
  <si>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</si>
  <si>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</si>
  <si>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</si>
  <si>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</si>
  <si>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</si>
  <si>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</si>
  <si>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</si>
  <si>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</si>
  <si>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</si>
  <si>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</si>
  <si>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</si>
  <si>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</si>
  <si>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</si>
  <si>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</si>
  <si>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</si>
  <si>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</si>
  <si>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</si>
  <si>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</si>
  <si>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</si>
  <si>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</si>
  <si>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</si>
  <si>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</si>
  <si>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</si>
  <si>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</si>
  <si>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</si>
  <si>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</si>
  <si>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</si>
  <si>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</si>
  <si>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</si>
  <si>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</si>
  <si>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</si>
  <si>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</si>
  <si>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</si>
  <si>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</si>
  <si>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</si>
  <si>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</si>
  <si>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</si>
  <si>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</si>
  <si>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</si>
  <si>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</si>
  <si>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</si>
  <si>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</si>
  <si>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</si>
  <si>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</si>
  <si>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</si>
  <si>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</si>
  <si>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</si>
  <si>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</si>
  <si>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</si>
  <si>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</si>
  <si>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</si>
  <si>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</si>
  <si>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</si>
  <si>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</si>
  <si>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</si>
  <si>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</si>
  <si>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</si>
  <si>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</si>
  <si>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</si>
  <si>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</si>
  <si>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</si>
  <si>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</si>
  <si>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</si>
  <si>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</si>
  <si>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</si>
  <si>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</si>
  <si>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</si>
  <si>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</si>
  <si>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</si>
  <si>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</si>
  <si>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</si>
  <si>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</si>
  <si>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</si>
  <si>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</si>
  <si>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</si>
  <si>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</si>
  <si>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</si>
  <si>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</si>
  <si>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</si>
  <si>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</si>
  <si>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</si>
  <si>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</si>
  <si>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</si>
  <si>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</si>
  <si>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</si>
  <si>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</si>
  <si>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</si>
  <si>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</si>
  <si>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</si>
  <si>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</si>
  <si>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</si>
  <si>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</si>
  <si>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</si>
  <si>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</si>
  <si>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</si>
  <si>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</si>
  <si>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</si>
  <si>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</si>
  <si>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</si>
  <si>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</si>
  <si>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</si>
  <si>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</si>
  <si>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</si>
  <si>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</si>
  <si>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</si>
  <si>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</si>
  <si>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</si>
  <si>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</si>
  <si>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</si>
  <si>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</si>
  <si>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</si>
  <si>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</si>
  <si>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</si>
  <si>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</si>
  <si>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</si>
  <si>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</si>
  <si>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</si>
  <si>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</si>
  <si>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</si>
  <si>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</si>
  <si>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</si>
  <si>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</si>
  <si>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</si>
  <si>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</si>
  <si>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</si>
  <si>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</si>
  <si>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</si>
  <si>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</si>
  <si>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</si>
  <si>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</si>
  <si>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</si>
  <si>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</si>
  <si>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</si>
  <si>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</si>
  <si>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</si>
  <si>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</si>
  <si>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</si>
  <si>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</si>
  <si>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</si>
  <si>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</si>
  <si>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</si>
  <si>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</si>
  <si>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</si>
  <si>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</si>
  <si>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</si>
  <si>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</si>
  <si>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</si>
  <si>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</si>
  <si>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</si>
  <si>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</si>
  <si>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</si>
  <si>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</si>
  <si>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</si>
  <si>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</si>
  <si>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</si>
  <si>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</si>
  <si>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</si>
  <si>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</si>
  <si>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</si>
  <si>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</si>
  <si>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</si>
  <si>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</si>
  <si>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</si>
  <si>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</si>
  <si>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</si>
  <si>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</si>
  <si>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</si>
  <si>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</si>
  <si>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</si>
  <si>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</si>
  <si>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</si>
  <si>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</si>
  <si>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</si>
  <si>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</si>
  <si>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</si>
  <si>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</si>
  <si>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</si>
  <si>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</si>
  <si>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</si>
  <si>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</si>
  <si>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</si>
  <si>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</si>
  <si>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</si>
  <si>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</si>
  <si>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</si>
  <si>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</si>
  <si>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</si>
  <si>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</si>
  <si>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</si>
  <si>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</si>
  <si>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</si>
  <si>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</si>
  <si>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</si>
  <si>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</si>
  <si>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</si>
  <si>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</si>
  <si>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</si>
  <si>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</si>
  <si>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</si>
  <si>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</si>
  <si>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</si>
  <si>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</si>
  <si>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</si>
  <si>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</si>
  <si>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</si>
  <si>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</si>
  <si>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</si>
  <si>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</si>
  <si>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</si>
  <si>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</si>
  <si>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</si>
  <si>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</si>
  <si>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</si>
  <si>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</si>
  <si>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</si>
  <si>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</si>
  <si>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</si>
  <si>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</si>
  <si>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</si>
  <si>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</si>
  <si>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</si>
  <si>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</si>
  <si>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</si>
  <si>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</si>
  <si>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</si>
  <si>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</si>
  <si>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</si>
  <si>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</si>
  <si>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</si>
  <si>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</si>
  <si>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</si>
  <si>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</si>
  <si>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</si>
  <si>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</si>
  <si>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</si>
  <si>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</si>
  <si>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</si>
  <si>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</si>
  <si>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</si>
  <si>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</si>
  <si>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</si>
  <si>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</si>
  <si>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</si>
  <si>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</si>
  <si>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</si>
  <si>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</si>
  <si>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</si>
  <si>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</si>
  <si>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</si>
  <si>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</si>
  <si>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</si>
  <si>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</si>
  <si>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</si>
  <si>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</si>
  <si>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</si>
  <si>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</si>
  <si>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</si>
  <si>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</si>
  <si>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</si>
  <si>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</si>
  <si>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</si>
  <si>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</si>
  <si>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</si>
  <si>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</si>
  <si>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</si>
  <si>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</si>
  <si>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</si>
  <si>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</si>
  <si>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</si>
  <si>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</si>
  <si>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</si>
  <si>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</si>
  <si>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</si>
  <si>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</si>
  <si>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</si>
  <si>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</si>
  <si>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</si>
  <si>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</si>
  <si>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</si>
  <si>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</si>
  <si>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</si>
  <si>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</si>
  <si>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</si>
  <si>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</si>
  <si>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</si>
  <si>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</si>
  <si>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</si>
  <si>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</si>
  <si>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</si>
  <si>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</si>
  <si>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</si>
  <si>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</si>
  <si>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</si>
  <si>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</si>
  <si>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</si>
  <si>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</si>
  <si>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</si>
  <si>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</si>
  <si>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</si>
  <si>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</si>
  <si>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</si>
  <si>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</si>
  <si>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</si>
  <si>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</si>
  <si>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</si>
  <si>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</si>
  <si>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</si>
  <si>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</si>
  <si>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</si>
  <si>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</si>
  <si>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</si>
  <si>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</si>
  <si>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</si>
  <si>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</si>
  <si>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</si>
  <si>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</si>
  <si>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</si>
  <si>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</si>
  <si>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</si>
  <si>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</si>
  <si>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</si>
  <si>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</si>
  <si>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</si>
  <si>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</si>
  <si>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</si>
  <si>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</si>
  <si>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</si>
  <si>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</si>
  <si>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</si>
  <si>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</si>
  <si>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</si>
  <si>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</si>
  <si>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</si>
  <si>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</si>
  <si>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</si>
  <si>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</si>
  <si>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</si>
  <si>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</si>
  <si>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</si>
  <si>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</si>
  <si>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</si>
  <si>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</si>
  <si>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</si>
  <si>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</si>
  <si>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</si>
  <si>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</si>
  <si>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</si>
  <si>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</si>
  <si>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</si>
  <si>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</si>
  <si>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</si>
  <si>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</si>
  <si>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</si>
  <si>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</si>
  <si>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</si>
  <si>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</si>
  <si>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</si>
  <si>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</si>
  <si>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</si>
  <si>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</si>
  <si>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</si>
  <si>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</si>
  <si>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</si>
  <si>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</si>
  <si>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</si>
  <si>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</si>
  <si>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</si>
  <si>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</si>
  <si>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</si>
  <si>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</si>
  <si>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</si>
  <si>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</si>
  <si>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</si>
  <si>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</si>
  <si>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</si>
  <si>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</si>
  <si>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</si>
  <si>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</si>
  <si>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</si>
  <si>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</si>
  <si>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</si>
  <si>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</si>
  <si>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</si>
  <si>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</si>
  <si>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</si>
  <si>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</si>
  <si>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</si>
  <si>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</si>
  <si>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</si>
  <si>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</si>
  <si>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</si>
  <si>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</si>
  <si>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</si>
  <si>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</si>
  <si>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</si>
  <si>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</si>
  <si>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</si>
  <si>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</si>
  <si>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</si>
  <si>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</si>
  <si>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</si>
  <si>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</si>
  <si>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</si>
  <si>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</si>
  <si>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</si>
  <si>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</si>
  <si>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</si>
  <si>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</si>
  <si>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</si>
  <si>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</si>
  <si>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</si>
  <si>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</si>
  <si>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</si>
  <si>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</si>
  <si>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</si>
  <si>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</si>
  <si>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</si>
  <si>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</si>
  <si>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</si>
  <si>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</si>
  <si>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</si>
  <si>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</si>
  <si>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</si>
  <si>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</si>
  <si>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</si>
  <si>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</si>
  <si>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</si>
  <si>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</si>
  <si>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</si>
  <si>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</si>
  <si>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</si>
  <si>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</si>
  <si>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</si>
  <si>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</si>
  <si>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</si>
  <si>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</si>
  <si>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</si>
  <si>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</si>
  <si>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</si>
  <si>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</si>
  <si>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</si>
  <si>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</si>
  <si>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</si>
  <si>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</si>
  <si>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</si>
  <si>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</si>
  <si>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</si>
  <si>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</si>
  <si>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</si>
  <si>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</si>
  <si>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</si>
  <si>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</si>
  <si>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</si>
  <si>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</si>
  <si>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</si>
  <si>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</si>
  <si>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</si>
  <si>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</si>
  <si>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</si>
  <si>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</si>
  <si>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</si>
  <si>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</si>
  <si>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</si>
  <si>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</si>
  <si>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</si>
  <si>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</si>
  <si>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</si>
  <si>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</si>
  <si>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</si>
  <si>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</si>
  <si>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</si>
  <si>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</si>
  <si>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</si>
  <si>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</si>
  <si>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</si>
  <si>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</si>
  <si>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</si>
  <si>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</si>
  <si>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</si>
  <si>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</si>
  <si>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</si>
  <si>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</si>
  <si>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</si>
  <si>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</si>
  <si>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</si>
  <si>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</si>
  <si>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</si>
  <si>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</si>
  <si>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</si>
  <si>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</si>
  <si>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</si>
  <si>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</si>
  <si>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</si>
  <si>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</si>
  <si>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</si>
  <si>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</si>
  <si>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</si>
  <si>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</si>
  <si>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</si>
  <si>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</si>
  <si>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</si>
  <si>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</si>
  <si>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</si>
  <si>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</si>
  <si>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</si>
  <si>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</si>
  <si>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</si>
  <si>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</si>
  <si>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</si>
  <si>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</si>
  <si>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</si>
  <si>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</si>
  <si>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</si>
  <si>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</si>
  <si>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</si>
  <si>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</si>
  <si>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</si>
  <si>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</si>
  <si>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</si>
  <si>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</si>
  <si>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</si>
  <si>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</si>
  <si>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</si>
  <si>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</si>
  <si>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</si>
  <si>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</si>
  <si>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</si>
  <si>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</si>
  <si>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</si>
  <si>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</si>
  <si>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</si>
  <si>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</si>
  <si>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</si>
  <si>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</si>
  <si>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</si>
  <si>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</si>
  <si>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</si>
  <si>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</si>
  <si>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</si>
  <si>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</si>
  <si>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</si>
  <si>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</si>
  <si>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</si>
  <si>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</si>
  <si>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</si>
  <si>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</si>
  <si>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</si>
  <si>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</si>
  <si>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</si>
  <si>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</si>
  <si>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</si>
  <si>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</si>
  <si>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</si>
  <si>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</si>
  <si>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</si>
  <si>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</si>
  <si>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</si>
  <si>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</si>
  <si>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</si>
  <si>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</si>
  <si>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</si>
  <si>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</si>
  <si>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</si>
  <si>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</si>
  <si>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</si>
  <si>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</si>
  <si>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</si>
  <si>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</si>
  <si>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</si>
  <si>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</si>
  <si>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</si>
  <si>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</si>
  <si>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</si>
  <si>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</si>
  <si>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</si>
  <si>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</si>
  <si>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</si>
  <si>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</si>
  <si>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</si>
  <si>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</si>
  <si>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</si>
  <si>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</si>
  <si>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</si>
  <si>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</si>
  <si>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</si>
  <si>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</si>
  <si>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</si>
  <si>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</si>
  <si>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</si>
  <si>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</si>
  <si>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</si>
  <si>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</si>
  <si>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</si>
  <si>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</si>
  <si>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</si>
  <si>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</si>
  <si>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</si>
  <si>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</si>
  <si>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</si>
  <si>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</si>
  <si>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</si>
  <si>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</si>
  <si>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</si>
  <si>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</si>
  <si>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</si>
  <si>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</si>
  <si>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</si>
  <si>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</si>
  <si>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</si>
  <si>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</si>
  <si>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</si>
  <si>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</si>
  <si>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</si>
  <si>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</si>
  <si>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</si>
  <si>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</si>
  <si>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</si>
  <si>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</si>
  <si>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</si>
  <si>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</si>
  <si>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</si>
  <si>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</si>
  <si>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</si>
  <si>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</si>
  <si>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</si>
  <si>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</si>
  <si>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</si>
  <si>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</si>
  <si>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</si>
  <si>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</si>
  <si>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</si>
  <si>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</si>
  <si>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</si>
  <si>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</si>
  <si>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</si>
  <si>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</si>
  <si>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</si>
  <si>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</si>
  <si>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</si>
  <si>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</si>
  <si>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</si>
  <si>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</si>
  <si>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</si>
  <si>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</si>
  <si>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</si>
  <si>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</si>
  <si>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</si>
  <si>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</si>
  <si>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</si>
  <si>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</si>
  <si>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</si>
  <si>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</si>
  <si>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</si>
  <si>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</si>
  <si>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</si>
  <si>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</si>
  <si>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</si>
  <si>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</si>
  <si>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</si>
  <si>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</si>
  <si>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</si>
  <si>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</si>
  <si>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</si>
  <si>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</si>
  <si>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</si>
  <si>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</si>
  <si>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</si>
  <si>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</si>
  <si>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</si>
  <si>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</si>
  <si>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</si>
  <si>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</si>
  <si>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</si>
  <si>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</si>
  <si>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</si>
  <si>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</si>
  <si>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</si>
  <si>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</si>
  <si>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</si>
  <si>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</si>
  <si>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</si>
  <si>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</si>
  <si>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</si>
  <si>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</si>
  <si>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</si>
  <si>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</si>
  <si>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</si>
  <si>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</si>
  <si>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</si>
  <si>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</si>
  <si>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</si>
  <si>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</si>
  <si>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</si>
  <si>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</si>
  <si>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</si>
  <si>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</si>
  <si>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</si>
  <si>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</si>
  <si>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</si>
  <si>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</si>
  <si>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</si>
  <si>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</si>
  <si>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</si>
  <si>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</si>
  <si>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</si>
  <si>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</si>
  <si>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</si>
  <si>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</si>
  <si>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</si>
  <si>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</si>
  <si>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</si>
  <si>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</si>
  <si>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</si>
  <si>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</si>
  <si>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</si>
  <si>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</si>
  <si>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</si>
  <si>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</si>
  <si>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</si>
  <si>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</si>
  <si>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</si>
  <si>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</si>
  <si>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</si>
  <si>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</si>
  <si>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</si>
  <si>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</si>
  <si>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</si>
  <si>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</si>
  <si>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</si>
  <si>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</si>
  <si>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</si>
  <si>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</si>
  <si>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</si>
  <si>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</si>
  <si>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</si>
  <si>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</si>
  <si>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</si>
  <si>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</si>
  <si>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</si>
  <si>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</si>
  <si>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</si>
  <si>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</si>
  <si>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</si>
  <si>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</si>
  <si>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</si>
  <si>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</si>
  <si>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</si>
  <si>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</si>
  <si>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</si>
  <si>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</si>
  <si>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</si>
  <si>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</si>
  <si>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</si>
  <si>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</si>
  <si>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</si>
  <si>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</si>
  <si>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</si>
  <si>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</si>
  <si>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</si>
  <si>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</si>
  <si>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</si>
  <si>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</si>
  <si>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</si>
  <si>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</si>
  <si>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</si>
  <si>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</si>
  <si>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</si>
  <si>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</si>
  <si>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</si>
  <si>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</si>
  <si>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</si>
  <si>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</si>
  <si>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</si>
  <si>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</si>
  <si>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</si>
  <si>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</si>
  <si>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</si>
  <si>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</si>
  <si>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</si>
  <si>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</si>
  <si>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</si>
  <si>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</si>
  <si>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</si>
  <si>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</si>
  <si>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</si>
  <si>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</si>
  <si>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</si>
  <si>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</si>
  <si>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</si>
  <si>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</si>
  <si>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</si>
  <si>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</si>
  <si>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</si>
  <si>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</si>
  <si>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</si>
  <si>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</si>
  <si>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</si>
  <si>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</si>
  <si>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</si>
  <si>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</si>
  <si>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</si>
  <si>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</si>
  <si>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</si>
  <si>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</si>
  <si>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</si>
  <si>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</si>
  <si>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</si>
  <si>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</si>
  <si>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</si>
  <si>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</si>
  <si>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</si>
  <si>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</si>
  <si>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</si>
  <si>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</si>
  <si>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</si>
  <si>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</si>
  <si>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</si>
  <si>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</si>
  <si>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</si>
  <si>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</si>
  <si>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</si>
  <si>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</si>
  <si>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</si>
  <si>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</si>
  <si>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</si>
  <si>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</si>
  <si>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</si>
  <si>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</si>
  <si>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</si>
  <si>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</si>
  <si>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</si>
  <si>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</si>
  <si>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</si>
  <si>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</si>
  <si>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</si>
  <si>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</si>
  <si>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</si>
  <si>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</si>
  <si>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</si>
  <si>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</si>
  <si>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</si>
  <si>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</si>
  <si>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</si>
  <si>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</si>
  <si>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</si>
  <si>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</si>
  <si>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</si>
  <si>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</si>
  <si>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</si>
  <si>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</si>
  <si>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</si>
  <si>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</si>
  <si>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</si>
  <si>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</si>
  <si>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</si>
  <si>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</si>
  <si>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</si>
  <si>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</si>
  <si>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</si>
  <si>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</si>
  <si>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</si>
  <si>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</si>
  <si>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</si>
  <si>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</si>
  <si>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</si>
  <si>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</si>
  <si>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</si>
  <si>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</si>
  <si>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</si>
  <si>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</si>
  <si>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</si>
  <si>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</si>
  <si>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</si>
  <si>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</si>
  <si>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</si>
  <si>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</si>
  <si>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</si>
  <si>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</si>
  <si>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</si>
  <si>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</si>
  <si>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</si>
  <si>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</si>
  <si>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</si>
  <si>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</si>
  <si>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</si>
  <si>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</si>
  <si>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</si>
  <si>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</si>
  <si>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</si>
  <si>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</si>
  <si>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</si>
  <si>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</si>
  <si>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</si>
  <si>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</si>
  <si>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</si>
  <si>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</si>
  <si>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</si>
  <si>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</si>
  <si>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</si>
  <si>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</si>
  <si>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</si>
  <si>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</si>
  <si>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</si>
  <si>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</si>
  <si>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</si>
  <si>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</si>
  <si>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</si>
  <si>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</si>
  <si>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</si>
  <si>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</si>
  <si>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</si>
  <si>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</si>
  <si>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</si>
  <si>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</si>
  <si>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</si>
  <si>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</si>
  <si>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</si>
  <si>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</si>
  <si>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</si>
  <si>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</si>
  <si>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</si>
  <si>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</si>
  <si>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</si>
  <si>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</si>
  <si>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</si>
  <si>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</si>
  <si>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</si>
  <si>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</si>
  <si>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</si>
  <si>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</si>
  <si>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</si>
  <si>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</si>
  <si>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</si>
  <si>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</si>
  <si>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</si>
  <si>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</si>
  <si>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</si>
  <si>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</si>
  <si>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</si>
  <si>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</si>
  <si>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</si>
  <si>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</si>
  <si>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</si>
  <si>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</si>
  <si>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</si>
  <si>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</si>
  <si>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</si>
  <si>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</si>
  <si>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</si>
  <si>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</si>
  <si>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</si>
  <si>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</si>
  <si>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</si>
  <si>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</si>
  <si>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</si>
  <si>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</si>
  <si>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</si>
  <si>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</si>
  <si>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</si>
  <si>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</si>
  <si>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</si>
  <si>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</si>
  <si>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</si>
  <si>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</si>
  <si>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</si>
  <si>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</si>
  <si>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</si>
  <si>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</si>
  <si>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</si>
  <si>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</si>
  <si>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</si>
  <si>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</si>
  <si>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</si>
  <si>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</si>
  <si>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</si>
  <si>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</si>
  <si>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</si>
  <si>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</si>
  <si>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</si>
  <si>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</si>
  <si>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</si>
  <si>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</si>
  <si>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</si>
  <si>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</si>
  <si>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</si>
  <si>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</si>
  <si>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</si>
  <si>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</si>
  <si>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</si>
  <si>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</si>
  <si>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</si>
  <si>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</si>
  <si>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</si>
  <si>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</si>
  <si>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</si>
  <si>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</si>
  <si>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</si>
  <si>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</si>
  <si>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</si>
  <si>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</si>
  <si>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</si>
  <si>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</si>
  <si>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</si>
  <si>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</si>
  <si>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</si>
  <si>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</si>
  <si>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</si>
  <si>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</si>
  <si>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</si>
  <si>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</si>
  <si>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</si>
  <si>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</si>
  <si>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</si>
  <si>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</si>
  <si>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</si>
  <si>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</si>
  <si>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</si>
  <si>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</si>
  <si>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</si>
  <si>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</si>
  <si>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</si>
  <si>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</si>
  <si>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</si>
  <si>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</si>
  <si>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</si>
  <si>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</si>
  <si>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</si>
  <si>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</si>
  <si>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</si>
  <si>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</si>
  <si>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</si>
  <si>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</si>
  <si>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</si>
  <si>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</si>
  <si>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</si>
  <si>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</si>
  <si>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</si>
  <si>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</si>
  <si>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</si>
  <si>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</si>
  <si>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</si>
  <si>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</si>
  <si>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</si>
  <si>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</si>
  <si>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</si>
  <si>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</si>
  <si>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</si>
  <si>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</si>
  <si>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</si>
  <si>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</si>
  <si>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</si>
  <si>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</si>
  <si>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</si>
  <si>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</si>
  <si>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</si>
  <si>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</si>
  <si>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</si>
  <si>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</si>
  <si>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</si>
  <si>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</si>
  <si>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</si>
  <si>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</si>
  <si>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</si>
  <si>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</si>
  <si>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</si>
  <si>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</si>
  <si>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</si>
  <si>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</si>
  <si>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</si>
  <si>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</si>
  <si>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</si>
  <si>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</si>
  <si>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</si>
  <si>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</si>
  <si>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</si>
  <si>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</si>
  <si>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</si>
  <si>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</si>
  <si>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</si>
  <si>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</si>
  <si>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</si>
  <si>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</si>
  <si>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</si>
  <si>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</si>
  <si>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</si>
  <si>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</si>
  <si>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</si>
  <si>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</si>
  <si>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</si>
  <si>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</si>
  <si>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</si>
  <si>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</si>
  <si>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</si>
  <si>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</si>
  <si>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</si>
  <si>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</si>
  <si>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</si>
  <si>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</si>
  <si>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</si>
  <si>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</si>
  <si>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</si>
  <si>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</si>
  <si>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</si>
  <si>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</si>
  <si>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</si>
  <si>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</si>
  <si>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</si>
  <si>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</si>
  <si>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</si>
  <si>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</si>
  <si>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</si>
  <si>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</si>
  <si>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</si>
  <si>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</si>
  <si>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</si>
  <si>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</si>
  <si>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</si>
  <si>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</si>
  <si>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</si>
  <si>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</si>
  <si>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</si>
  <si>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</si>
  <si>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</si>
  <si>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</si>
  <si>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</si>
  <si>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</si>
  <si>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</si>
  <si>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</si>
  <si>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</si>
  <si>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</si>
  <si>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</si>
  <si>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</si>
  <si>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</si>
  <si>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</si>
  <si>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</si>
  <si>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</si>
  <si>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</si>
  <si>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</si>
  <si>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</si>
  <si>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</si>
  <si>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</si>
  <si>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</si>
  <si>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</si>
  <si>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</si>
  <si>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</si>
  <si>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</si>
  <si>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</si>
  <si>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</si>
  <si>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</si>
  <si>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</si>
  <si>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</si>
  <si>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</si>
  <si>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</si>
  <si>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</si>
  <si>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</si>
  <si>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</si>
  <si>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</si>
  <si>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</si>
  <si>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</si>
  <si>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</si>
  <si>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</si>
  <si>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</si>
  <si>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</si>
  <si>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</si>
  <si>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</si>
  <si>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</si>
  <si>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</si>
  <si>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</si>
  <si>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</si>
  <si>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</si>
  <si>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</si>
  <si>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</si>
  <si>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</si>
  <si>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</si>
  <si>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</si>
  <si>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</si>
  <si>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</si>
  <si>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</si>
  <si>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</si>
  <si>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</si>
  <si>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</si>
  <si>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</si>
  <si>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</si>
  <si>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</si>
  <si>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</si>
  <si>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</si>
  <si>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</si>
  <si>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</si>
  <si>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</si>
  <si>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</si>
  <si>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</si>
  <si>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</si>
  <si>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</si>
  <si>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</si>
  <si>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</si>
  <si>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</si>
  <si>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</si>
  <si>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</si>
  <si>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</si>
  <si>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</si>
  <si>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</si>
  <si>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</si>
  <si>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</si>
  <si>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</si>
  <si>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</si>
  <si>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</si>
  <si>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</si>
  <si>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</si>
  <si>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</si>
  <si>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</si>
  <si>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</si>
  <si>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</si>
  <si>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</si>
  <si>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</si>
  <si>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</si>
  <si>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</si>
  <si>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</si>
  <si>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</si>
  <si>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</si>
  <si>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</si>
  <si>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</si>
  <si>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</si>
  <si>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</si>
  <si>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</si>
  <si>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</si>
  <si>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</si>
  <si>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</si>
  <si>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</si>
  <si>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</si>
  <si>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</si>
  <si>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</si>
  <si>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</si>
  <si>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</si>
  <si>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</si>
  <si>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</si>
  <si>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</si>
  <si>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</si>
  <si>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</si>
  <si>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</si>
  <si>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</si>
  <si>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</si>
  <si>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</si>
  <si>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</si>
  <si>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</si>
  <si>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</si>
  <si>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</si>
  <si>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</si>
  <si>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</si>
  <si>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</si>
  <si>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</si>
  <si>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</si>
  <si>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</si>
  <si>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</si>
  <si>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</si>
  <si>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</si>
  <si>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</si>
  <si>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</si>
  <si>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</si>
  <si>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</si>
  <si>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</si>
  <si>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</si>
  <si>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</si>
  <si>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</si>
  <si>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</si>
  <si>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</si>
  <si>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</si>
  <si>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</si>
  <si>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</si>
  <si>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</si>
  <si>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</si>
  <si>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</si>
  <si>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</si>
  <si>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</si>
  <si>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</si>
  <si>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</si>
  <si>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</si>
  <si>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</si>
  <si>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</si>
  <si>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</si>
  <si>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</si>
  <si>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</si>
  <si>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</si>
  <si>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</si>
  <si>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</si>
  <si>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</si>
  <si>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</si>
  <si>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</si>
  <si>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</si>
  <si>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</si>
  <si>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</si>
  <si>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</si>
  <si>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</si>
  <si>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</si>
  <si>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</si>
  <si>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</si>
  <si>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</si>
  <si>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</si>
  <si>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</si>
  <si>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</si>
  <si>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</si>
  <si>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</si>
  <si>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</si>
  <si>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</si>
  <si>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</si>
  <si>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</si>
  <si>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</si>
  <si>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</si>
  <si>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</si>
  <si>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</si>
  <si>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</si>
  <si>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</si>
  <si>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</si>
  <si>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</si>
  <si>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</si>
  <si>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</si>
  <si>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</si>
  <si>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</si>
  <si>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</si>
  <si>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</si>
  <si>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</si>
  <si>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</si>
  <si>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</si>
  <si>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</si>
  <si>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</si>
  <si>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</si>
  <si>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</si>
  <si>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</si>
  <si>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</si>
  <si>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</si>
  <si>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</si>
  <si>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</si>
  <si>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</si>
  <si>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</si>
  <si>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</si>
  <si>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</si>
  <si>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</si>
  <si>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</si>
  <si>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</si>
  <si>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</si>
  <si>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</si>
  <si>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</si>
  <si>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</si>
  <si>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</si>
  <si>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</si>
  <si>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</si>
  <si>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</si>
  <si>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</si>
  <si>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</si>
  <si>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</si>
  <si>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</si>
  <si>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</si>
  <si>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</si>
  <si>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</si>
  <si>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</si>
  <si>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</si>
  <si>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</si>
  <si>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</si>
  <si>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</si>
  <si>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</si>
  <si>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</si>
  <si>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</si>
  <si>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</si>
  <si>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</si>
  <si>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</si>
  <si>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</si>
  <si>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</si>
  <si>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</si>
  <si>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</si>
  <si>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</si>
  <si>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</si>
  <si>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</si>
  <si>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</si>
  <si>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</si>
  <si>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</si>
  <si>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</si>
  <si>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</si>
  <si>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</si>
  <si>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</si>
  <si>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</si>
  <si>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</si>
  <si>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</si>
  <si>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</si>
  <si>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</si>
  <si>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</si>
  <si>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</si>
  <si>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</si>
  <si>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</si>
  <si>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</si>
  <si>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</si>
  <si>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</si>
  <si>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</si>
  <si>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</si>
  <si>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</si>
  <si>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</si>
  <si>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</si>
  <si>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</si>
  <si>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</si>
  <si>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</si>
  <si>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</si>
  <si>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</si>
  <si>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</si>
  <si>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</si>
  <si>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</si>
  <si>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</si>
  <si>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</si>
  <si>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</si>
  <si>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</si>
  <si>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</si>
  <si>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</si>
  <si>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</si>
  <si>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</si>
  <si>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</si>
  <si>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</si>
  <si>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</si>
  <si>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</si>
  <si>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</si>
  <si>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</si>
  <si>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</si>
  <si>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</si>
  <si>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</si>
  <si>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</si>
  <si>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</si>
  <si>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</si>
  <si>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</si>
  <si>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</si>
  <si>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</si>
  <si>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</si>
  <si>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</si>
  <si>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</si>
  <si>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</si>
  <si>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</si>
  <si>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</si>
  <si>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</si>
  <si>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</si>
  <si>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</si>
  <si>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</si>
  <si>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</si>
  <si>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</si>
  <si>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</si>
  <si>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</si>
  <si>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</si>
  <si>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</si>
  <si>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</si>
  <si>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</si>
  <si>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</si>
  <si>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</si>
  <si>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</si>
  <si>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</si>
  <si>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</si>
  <si>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</si>
  <si>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</si>
  <si>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</si>
  <si>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</si>
  <si>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</si>
  <si>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</si>
  <si>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</si>
  <si>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</si>
  <si>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</si>
  <si>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</si>
  <si>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</si>
  <si>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</si>
  <si>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</si>
  <si>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</si>
  <si>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</si>
  <si>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</si>
  <si>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</si>
  <si>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</si>
  <si>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</si>
  <si>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</si>
  <si>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</si>
  <si>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</si>
  <si>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</si>
  <si>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</si>
  <si>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</si>
  <si>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</si>
  <si>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</si>
  <si>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</si>
  <si>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</si>
  <si>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</si>
  <si>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</si>
  <si>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</si>
  <si>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</si>
  <si>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</si>
  <si>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</si>
  <si>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</si>
  <si>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</si>
  <si>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</si>
  <si>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</si>
  <si>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</si>
  <si>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</si>
  <si>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</si>
  <si>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</si>
  <si>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</si>
  <si>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</si>
  <si>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</si>
  <si>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</si>
  <si>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</si>
  <si>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</si>
  <si>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</si>
  <si>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</si>
  <si>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</si>
  <si>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</si>
  <si>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</si>
  <si>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</si>
  <si>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</si>
  <si>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</si>
  <si>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</si>
  <si>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</si>
  <si>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</si>
  <si>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</si>
  <si>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</si>
  <si>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</si>
  <si>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</si>
  <si>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</si>
  <si>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</si>
  <si>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</si>
  <si>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</si>
  <si>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</si>
  <si>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</si>
  <si>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</si>
  <si>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</si>
  <si>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</si>
  <si>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</si>
  <si>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</si>
  <si>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</si>
  <si>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</si>
  <si>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</si>
  <si>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</si>
  <si>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</si>
  <si>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</si>
  <si>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</si>
  <si>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</si>
  <si>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</si>
  <si>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</si>
  <si>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</si>
  <si>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</si>
  <si>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</si>
  <si>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</si>
  <si>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</si>
  <si>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</si>
  <si>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</si>
  <si>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</si>
  <si>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</si>
  <si>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</si>
  <si>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</si>
  <si>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</si>
  <si>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</si>
  <si>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</si>
  <si>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</si>
  <si>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</si>
  <si>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</si>
  <si>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</si>
  <si>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</si>
  <si>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</si>
  <si>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</si>
  <si>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</si>
  <si>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</si>
  <si>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</si>
  <si>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</si>
  <si>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</si>
  <si>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</si>
  <si>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</si>
  <si>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</si>
  <si>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</si>
  <si>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</si>
  <si>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</si>
  <si>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</si>
  <si>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</si>
  <si>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</si>
  <si>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</si>
  <si>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</si>
  <si>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</si>
  <si>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</si>
  <si>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</si>
  <si>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</si>
  <si>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</si>
  <si>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</si>
  <si>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</si>
  <si>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</si>
  <si>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</si>
  <si>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</si>
  <si>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</si>
  <si>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</si>
  <si>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</si>
  <si>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</si>
  <si>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</si>
  <si>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</si>
  <si>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</si>
  <si>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</si>
  <si>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</si>
  <si>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</si>
  <si>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</si>
  <si>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</si>
  <si>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</si>
  <si>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</si>
  <si>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</si>
  <si>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</si>
  <si>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</si>
  <si>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</si>
  <si>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</si>
  <si>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</si>
  <si>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</si>
  <si>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</si>
  <si>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</si>
  <si>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</si>
  <si>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</si>
  <si>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</si>
  <si>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</si>
  <si>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</si>
  <si>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</si>
  <si>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</si>
  <si>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</si>
  <si>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</si>
  <si>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</si>
  <si>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</si>
  <si>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</si>
  <si>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</si>
  <si>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</si>
  <si>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</si>
  <si>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</si>
  <si>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</si>
  <si>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</si>
  <si>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</si>
  <si>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</si>
  <si>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</si>
  <si>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</si>
  <si>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</si>
  <si>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</si>
  <si>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</si>
  <si>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</si>
  <si>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</si>
  <si>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</si>
  <si>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</si>
  <si>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</si>
  <si>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</si>
  <si>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</si>
  <si>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</si>
  <si>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</si>
  <si>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</si>
  <si>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</si>
  <si>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</si>
  <si>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</si>
  <si>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</si>
  <si>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</si>
  <si>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</si>
  <si>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</si>
  <si>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</si>
  <si>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</si>
  <si>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</si>
  <si>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</si>
  <si>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</si>
  <si>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</si>
  <si>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</si>
  <si>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</si>
  <si>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</si>
  <si>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</si>
  <si>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</si>
  <si>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</si>
  <si>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</si>
  <si>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</si>
  <si>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</si>
  <si>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</si>
  <si>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</si>
  <si>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</si>
  <si>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</si>
  <si>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</si>
  <si>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</si>
  <si>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</si>
  <si>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</si>
  <si>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</si>
  <si>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</si>
  <si>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</si>
  <si>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</si>
  <si>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</si>
  <si>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</si>
  <si>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</si>
  <si>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</si>
  <si>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</si>
  <si>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</si>
  <si>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</si>
  <si>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</si>
  <si>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</si>
  <si>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</si>
  <si>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</si>
  <si>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</si>
  <si>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</si>
  <si>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</si>
  <si>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</si>
  <si>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</si>
  <si>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</si>
  <si>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</si>
  <si>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</si>
  <si>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</si>
  <si>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</si>
  <si>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</si>
  <si>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</si>
  <si>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</si>
  <si>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</si>
  <si>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</si>
  <si>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</si>
  <si>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</si>
  <si>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</si>
  <si>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</si>
  <si>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</si>
  <si>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</si>
  <si>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</si>
  <si>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</si>
  <si>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</si>
  <si>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</si>
  <si>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</si>
  <si>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</si>
  <si>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</si>
  <si>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</si>
  <si>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</si>
  <si>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</si>
  <si>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</si>
  <si>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</si>
  <si>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</si>
  <si>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</si>
  <si>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</si>
  <si>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</si>
  <si>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</si>
  <si>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</si>
  <si>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</si>
  <si>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</si>
  <si>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</si>
  <si>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</si>
  <si>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</si>
  <si>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</si>
  <si>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</si>
  <si>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</si>
  <si>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</si>
  <si>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</si>
  <si>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</si>
  <si>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</si>
  <si>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</si>
  <si>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</si>
  <si>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</si>
  <si>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</si>
  <si>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</si>
  <si>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</si>
  <si>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</si>
  <si>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</si>
  <si>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</si>
  <si>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</si>
  <si>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</si>
  <si>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</si>
  <si>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</si>
  <si>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</si>
  <si>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</si>
  <si>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</si>
  <si>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</si>
  <si>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</si>
  <si>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</si>
  <si>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</si>
  <si>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</si>
  <si>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</si>
  <si>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</si>
  <si>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</si>
  <si>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</si>
  <si>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</si>
  <si>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</si>
  <si>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</si>
  <si>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</si>
  <si>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</si>
  <si>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</si>
  <si>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</si>
  <si>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</si>
  <si>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</si>
  <si>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</si>
  <si>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</si>
  <si>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</si>
  <si>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</si>
  <si>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</si>
  <si>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</si>
  <si>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</si>
  <si>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</si>
  <si>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</si>
  <si>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</si>
  <si>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</si>
  <si>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</si>
  <si>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</si>
  <si>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</si>
  <si>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</si>
  <si>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</si>
  <si>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</si>
  <si>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</si>
  <si>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</si>
  <si>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</si>
  <si>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</si>
  <si>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</si>
  <si>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</si>
  <si>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</si>
  <si>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</si>
  <si>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</si>
  <si>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</si>
  <si>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</si>
  <si>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</si>
  <si>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</si>
  <si>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</si>
  <si>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</si>
  <si>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</si>
  <si>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</si>
  <si>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</si>
  <si>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</si>
  <si>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</si>
  <si>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</si>
  <si>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</si>
  <si>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</si>
  <si>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</si>
  <si>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</si>
  <si>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</si>
  <si>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</si>
  <si>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</si>
  <si>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</si>
  <si>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</si>
  <si>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</si>
  <si>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</si>
  <si>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</si>
  <si>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</si>
  <si>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</si>
  <si>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</si>
  <si>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</si>
  <si>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</si>
  <si>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</si>
  <si>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</si>
  <si>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</si>
  <si>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</si>
  <si>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</si>
  <si>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</si>
  <si>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</si>
  <si>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</si>
  <si>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</si>
  <si>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</si>
  <si>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</si>
  <si>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</si>
  <si>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</si>
  <si>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</si>
  <si>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</si>
  <si>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</si>
  <si>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</si>
  <si>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</si>
  <si>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</si>
  <si>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</si>
  <si>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</si>
  <si>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</si>
  <si>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</si>
  <si>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</si>
  <si>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</si>
  <si>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</si>
  <si>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</si>
  <si>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</si>
  <si>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</si>
  <si>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</si>
  <si>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</si>
  <si>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</si>
  <si>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</si>
  <si>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</si>
  <si>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</si>
  <si>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</si>
  <si>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</si>
  <si>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</si>
  <si>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</si>
  <si>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</si>
  <si>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</si>
  <si>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</si>
  <si>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</si>
  <si>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</si>
  <si>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</si>
  <si>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</si>
  <si>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</si>
  <si>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</si>
  <si>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</si>
  <si>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</si>
  <si>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</si>
  <si>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</si>
  <si>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</si>
  <si>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</si>
  <si>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</si>
  <si>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</si>
  <si>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</si>
  <si>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</si>
  <si>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</si>
  <si>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</si>
  <si>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</si>
  <si>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</si>
  <si>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</si>
  <si>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</si>
  <si>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</si>
  <si>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</si>
  <si>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</si>
  <si>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</si>
  <si>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</si>
  <si>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</si>
  <si>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</si>
  <si>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</si>
  <si>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</si>
  <si>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</si>
  <si>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</si>
  <si>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</si>
  <si>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</si>
  <si>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</si>
  <si>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</si>
  <si>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</si>
  <si>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</si>
  <si>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</si>
  <si>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</si>
  <si>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</si>
  <si>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</si>
  <si>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</si>
  <si>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</si>
  <si>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</si>
  <si>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</si>
  <si>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</si>
  <si>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</si>
  <si>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</si>
  <si>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</si>
  <si>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</si>
  <si>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</si>
  <si>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</si>
  <si>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</si>
  <si>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</si>
  <si>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</si>
  <si>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</si>
  <si>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</si>
  <si>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</si>
  <si>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</si>
  <si>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</si>
  <si>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</si>
  <si>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</si>
  <si>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</si>
  <si>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</si>
  <si>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</si>
  <si>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</si>
  <si>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</si>
  <si>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</si>
  <si>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</si>
  <si>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</si>
  <si>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</si>
  <si>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</si>
  <si>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</si>
  <si>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</si>
  <si>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</si>
  <si>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</si>
  <si>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</si>
  <si>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</si>
  <si>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</si>
  <si>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</si>
  <si>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</si>
  <si>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</si>
  <si>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</si>
  <si>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</si>
  <si>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</si>
  <si>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</si>
  <si>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</si>
  <si>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</si>
  <si>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</si>
  <si>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</si>
  <si>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</si>
  <si>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</si>
  <si>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</si>
  <si>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</si>
  <si>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</si>
  <si>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</si>
  <si>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</si>
  <si>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</si>
  <si>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</si>
  <si>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</si>
  <si>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</si>
  <si>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</si>
  <si>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</si>
  <si>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</si>
  <si>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</si>
  <si>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</si>
  <si>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</si>
  <si>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</si>
  <si>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</si>
  <si>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</si>
  <si>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</si>
  <si>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</si>
  <si>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</si>
  <si>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</si>
  <si>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</si>
  <si>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</si>
  <si>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</si>
  <si>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</si>
  <si>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</si>
  <si>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</si>
  <si>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</si>
  <si>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</si>
  <si>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</si>
  <si>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</si>
  <si>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</si>
  <si>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</si>
  <si>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</si>
  <si>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</si>
  <si>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</si>
  <si>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</si>
  <si>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</si>
  <si>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</si>
  <si>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</si>
  <si>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</si>
  <si>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</si>
  <si>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</si>
  <si>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</si>
  <si>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</si>
  <si>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</si>
  <si>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</si>
  <si>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</si>
  <si>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</si>
  <si>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</si>
  <si>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</si>
  <si>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</si>
  <si>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</si>
  <si>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</si>
  <si>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</si>
  <si>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</si>
  <si>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</si>
  <si>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</si>
  <si>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</si>
  <si>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</si>
  <si>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</si>
  <si>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</si>
  <si>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</si>
  <si>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</si>
  <si>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</si>
  <si>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</si>
  <si>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</si>
  <si>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</si>
  <si>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</si>
  <si>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</si>
  <si>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</si>
  <si>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</si>
  <si>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</si>
  <si>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</si>
  <si>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</si>
  <si>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</si>
  <si>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</si>
  <si>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</si>
  <si>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</si>
  <si>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</si>
  <si>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</si>
  <si>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</si>
  <si>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</si>
  <si>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</si>
  <si>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</si>
  <si>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</si>
  <si>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</si>
  <si>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</si>
  <si>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</si>
  <si>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</si>
  <si>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</si>
  <si>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</si>
  <si>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</si>
  <si>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</si>
  <si>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</si>
  <si>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</si>
  <si>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</si>
  <si>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</si>
  <si>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</si>
  <si>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</si>
  <si>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</si>
  <si>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</si>
  <si>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</si>
  <si>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</si>
  <si>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</si>
  <si>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</si>
  <si>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</si>
  <si>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</si>
  <si>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</si>
  <si>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</si>
  <si>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</si>
  <si>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</si>
  <si>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</si>
  <si>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</si>
  <si>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</si>
  <si>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</si>
  <si>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</si>
  <si>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</si>
  <si>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</si>
  <si>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</si>
  <si>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</si>
  <si>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</si>
  <si>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</si>
  <si>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</si>
  <si>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</si>
  <si>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</si>
  <si>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</si>
  <si>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</si>
  <si>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</si>
  <si>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</si>
  <si>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</si>
  <si>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</si>
  <si>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</si>
  <si>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</si>
  <si>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</si>
  <si>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</si>
  <si>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</si>
  <si>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</si>
  <si>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</si>
  <si>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</si>
  <si>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</si>
  <si>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</si>
  <si>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</si>
  <si>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</si>
  <si>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</si>
  <si>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</si>
  <si>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</si>
  <si>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</si>
  <si>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</si>
  <si>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</si>
  <si>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</si>
  <si>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</si>
  <si>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</si>
  <si>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</si>
  <si>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</si>
  <si>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</si>
  <si>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</si>
  <si>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</si>
  <si>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</si>
  <si>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</si>
  <si>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</si>
  <si>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</si>
  <si>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</si>
  <si>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</si>
  <si>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</si>
  <si>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</si>
  <si>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</si>
  <si>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</si>
  <si>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</si>
  <si>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</si>
  <si>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</si>
  <si>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</si>
  <si>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</si>
  <si>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</si>
  <si>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</si>
  <si>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</si>
  <si>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</si>
  <si>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</si>
  <si>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</si>
  <si>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</si>
  <si>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</si>
  <si>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</si>
  <si>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</si>
  <si>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</si>
  <si>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</si>
  <si>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</si>
  <si>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</si>
  <si>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</si>
  <si>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</si>
  <si>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</si>
  <si>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</si>
  <si>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</si>
  <si>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</si>
  <si>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</si>
  <si>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</si>
  <si>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</si>
  <si>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</si>
  <si>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</si>
  <si>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</si>
  <si>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</si>
  <si>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</si>
  <si>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</si>
  <si>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</si>
  <si>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</si>
  <si>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</si>
  <si>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</si>
  <si>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</si>
  <si>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</si>
  <si>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</si>
  <si>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</si>
  <si>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</si>
  <si>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</si>
  <si>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</si>
  <si>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</si>
  <si>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</si>
  <si>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</si>
  <si>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</si>
  <si>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</si>
  <si>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</si>
  <si>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</si>
  <si>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</si>
  <si>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</si>
  <si>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</si>
  <si>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</si>
  <si>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</si>
  <si>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</si>
  <si>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</si>
  <si>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</si>
  <si>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</si>
  <si>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</si>
  <si>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</si>
  <si>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</si>
  <si>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</si>
  <si>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</si>
  <si>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</si>
  <si>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</si>
  <si>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</si>
  <si>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</si>
  <si>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</si>
  <si>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</si>
  <si>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</si>
  <si>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</si>
  <si>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</si>
  <si>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</si>
  <si>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</si>
  <si>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</si>
  <si>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</si>
  <si>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</si>
  <si>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</si>
  <si>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</si>
  <si>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</si>
  <si>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</si>
  <si>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</si>
  <si>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</si>
  <si>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</si>
  <si>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</si>
  <si>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</si>
  <si>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</si>
  <si>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</si>
  <si>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</si>
  <si>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</si>
  <si>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</si>
  <si>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</si>
  <si>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</si>
  <si>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</si>
  <si>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</si>
  <si>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</si>
  <si>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</si>
  <si>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</si>
  <si>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</si>
  <si>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</si>
  <si>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</si>
  <si>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</si>
  <si>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</si>
  <si>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</si>
  <si>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</si>
  <si>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</si>
  <si>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</si>
  <si>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</si>
  <si>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</si>
  <si>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</si>
  <si>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</si>
  <si>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</si>
  <si>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</si>
  <si>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</si>
  <si>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</si>
  <si>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</si>
  <si>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</si>
  <si>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</si>
  <si>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</si>
  <si>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</si>
  <si>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</si>
  <si>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</si>
  <si>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</si>
  <si>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</si>
  <si>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</si>
  <si>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</si>
  <si>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</si>
  <si>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</si>
  <si>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</si>
  <si>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</si>
  <si>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</si>
  <si>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</si>
  <si>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</si>
  <si>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</si>
  <si>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</si>
  <si>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</si>
  <si>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</si>
  <si>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</si>
  <si>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</si>
  <si>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</si>
  <si>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</si>
  <si>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</si>
  <si>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</si>
  <si>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</si>
  <si>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</si>
  <si>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</si>
  <si>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</si>
  <si>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</si>
  <si>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</si>
  <si>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</si>
  <si>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</si>
  <si>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</si>
  <si>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</si>
  <si>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</si>
  <si>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</si>
  <si>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</si>
  <si>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</si>
  <si>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</si>
  <si>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</si>
  <si>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</si>
  <si>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</si>
  <si>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</si>
  <si>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</si>
  <si>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</si>
  <si>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</si>
  <si>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</si>
  <si>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</si>
  <si>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</si>
  <si>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</si>
  <si>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</si>
  <si>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</si>
  <si>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</si>
  <si>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</si>
  <si>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</si>
  <si>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</si>
  <si>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</si>
  <si>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</si>
  <si>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</si>
  <si>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</si>
  <si>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</si>
  <si>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</si>
  <si>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</si>
  <si>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</si>
  <si>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</si>
  <si>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</si>
  <si>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</si>
  <si>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</si>
  <si>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</si>
  <si>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</si>
  <si>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</si>
  <si>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</si>
  <si>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</si>
  <si>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</si>
  <si>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</si>
  <si>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</si>
  <si>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</si>
  <si>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</si>
  <si>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</si>
  <si>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</si>
  <si>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</si>
  <si>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</si>
  <si>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</si>
  <si>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</si>
  <si>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</si>
  <si>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</si>
  <si>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</si>
  <si>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</si>
  <si>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</si>
  <si>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</si>
  <si>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</si>
  <si>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</si>
  <si>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</si>
  <si>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</si>
  <si>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</si>
  <si>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</si>
  <si>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</si>
  <si>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</si>
  <si>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</si>
  <si>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</si>
  <si>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</si>
  <si>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</si>
  <si>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</si>
  <si>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</si>
  <si>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</si>
  <si>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</si>
  <si>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</si>
  <si>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</si>
  <si>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</si>
  <si>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</si>
  <si>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</si>
  <si>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</si>
  <si>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</si>
  <si>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</si>
  <si>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</si>
  <si>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</si>
  <si>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</si>
  <si>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</si>
  <si>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</si>
  <si>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</si>
  <si>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</si>
  <si>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</si>
  <si>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</si>
  <si>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</si>
  <si>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</si>
  <si>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</si>
  <si>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</si>
  <si>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</si>
  <si>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</si>
  <si>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</si>
  <si>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</si>
  <si>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</si>
  <si>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</si>
  <si>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</si>
  <si>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</si>
  <si>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</si>
  <si>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</si>
  <si>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</si>
  <si>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</si>
  <si>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</si>
  <si>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</si>
  <si>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</si>
  <si>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</si>
  <si>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</si>
  <si>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</si>
  <si>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</si>
  <si>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</si>
  <si>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</si>
  <si>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</si>
  <si>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</si>
  <si>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</si>
  <si>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</si>
  <si>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</si>
  <si>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</si>
  <si>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</si>
  <si>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</si>
  <si>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</si>
  <si>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</si>
  <si>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</si>
  <si>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</si>
  <si>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</si>
  <si>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</si>
  <si>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</si>
  <si>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</si>
  <si>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</si>
  <si>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</si>
  <si>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</si>
  <si>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</si>
  <si>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</si>
  <si>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</si>
  <si>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</si>
  <si>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</si>
  <si>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</si>
  <si>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</si>
  <si>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</si>
  <si>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</si>
  <si>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</si>
  <si>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</si>
  <si>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</si>
  <si>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</si>
  <si>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</si>
  <si>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</si>
  <si>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</si>
  <si>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</si>
  <si>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</si>
  <si>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</si>
  <si>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</si>
  <si>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</si>
  <si>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</si>
  <si>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</si>
  <si>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</si>
  <si>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</si>
  <si>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</si>
  <si>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</si>
  <si>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</si>
  <si>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</si>
  <si>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</si>
  <si>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</si>
  <si>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</si>
  <si>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</si>
  <si>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</si>
  <si>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</si>
  <si>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</si>
  <si>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</si>
  <si>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</si>
  <si>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</si>
  <si>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</si>
  <si>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</si>
  <si>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</si>
  <si>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</si>
  <si>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</si>
  <si>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</si>
  <si>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</si>
  <si>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</si>
  <si>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</si>
  <si>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</si>
  <si>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</si>
  <si>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</si>
  <si>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</si>
  <si>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</si>
  <si>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</si>
  <si>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</si>
  <si>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</si>
  <si>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</si>
  <si>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</si>
  <si>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</si>
  <si>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</si>
  <si>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</si>
  <si>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</si>
  <si>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</si>
  <si>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</si>
  <si>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</si>
  <si>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</si>
  <si>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</si>
  <si>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</si>
  <si>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</si>
  <si>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</si>
  <si>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</si>
  <si>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</si>
  <si>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</si>
  <si>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</si>
  <si>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</si>
  <si>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</si>
  <si>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</si>
  <si>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</si>
  <si>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</si>
  <si>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</si>
  <si>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</si>
  <si>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</si>
  <si>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</si>
  <si>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</si>
  <si>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</si>
  <si>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</si>
  <si>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</si>
  <si>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</si>
  <si>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</si>
  <si>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</si>
  <si>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</si>
  <si>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</si>
  <si>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</si>
  <si>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</si>
  <si>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</si>
  <si>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</si>
  <si>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</si>
  <si>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</si>
  <si>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</si>
  <si>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</si>
  <si>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</si>
  <si>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</si>
  <si>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</si>
  <si>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</si>
  <si>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</si>
  <si>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</si>
  <si>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</si>
  <si>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</si>
  <si>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</si>
  <si>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</si>
  <si>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</si>
  <si>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</si>
  <si>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</si>
  <si>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</si>
  <si>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</si>
  <si>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</si>
  <si>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</si>
  <si>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</si>
  <si>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</si>
  <si>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</si>
  <si>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</si>
  <si>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</si>
  <si>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</si>
  <si>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</si>
  <si>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</si>
  <si>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</si>
  <si>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</si>
  <si>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</si>
  <si>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</si>
  <si>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</si>
  <si>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</si>
  <si>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</si>
  <si>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</si>
  <si>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</si>
  <si>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</si>
  <si>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</si>
  <si>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</si>
  <si>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</si>
  <si>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</si>
  <si>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</si>
  <si>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</si>
  <si>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</si>
  <si>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</si>
  <si>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</si>
  <si>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</si>
  <si>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</si>
  <si>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</si>
  <si>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</si>
  <si>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</si>
  <si>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</si>
  <si>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</si>
  <si>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</si>
  <si>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</si>
  <si>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</si>
  <si>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</si>
  <si>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</si>
  <si>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</si>
  <si>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</si>
  <si>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</si>
  <si>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</si>
  <si>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</si>
  <si>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</si>
  <si>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</si>
  <si>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</si>
  <si>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</si>
  <si>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</si>
  <si>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</si>
  <si>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</si>
  <si>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</si>
  <si>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</si>
  <si>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</si>
  <si>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</si>
  <si>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</si>
  <si>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</si>
  <si>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</si>
  <si>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</si>
  <si>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</si>
  <si>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</si>
  <si>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</si>
  <si>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</si>
  <si>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</si>
  <si>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</si>
  <si>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</si>
  <si>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</si>
  <si>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</si>
  <si>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</si>
  <si>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</si>
  <si>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</si>
  <si>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</si>
  <si>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</si>
  <si>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</si>
  <si>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</si>
  <si>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</si>
  <si>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</si>
  <si>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</si>
  <si>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</si>
  <si>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</si>
  <si>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</si>
  <si>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</si>
  <si>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</si>
  <si>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</si>
  <si>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</si>
  <si>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</si>
  <si>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</si>
  <si>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</si>
  <si>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</si>
  <si>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</si>
  <si>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</si>
  <si>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</si>
  <si>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</si>
  <si>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</si>
  <si>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</si>
  <si>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</si>
  <si>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</si>
  <si>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</si>
  <si>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</si>
  <si>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</si>
  <si>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</si>
  <si>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</si>
  <si>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</si>
  <si>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</si>
  <si>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</si>
  <si>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</si>
  <si>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</si>
  <si>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</si>
  <si>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</si>
  <si>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</si>
  <si>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</si>
  <si>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</si>
  <si>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</si>
  <si>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</si>
  <si>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</si>
  <si>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</si>
  <si>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</si>
  <si>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</si>
  <si>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</si>
  <si>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</si>
  <si>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</si>
  <si>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</si>
  <si>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</si>
  <si>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</si>
  <si>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</si>
  <si>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</si>
  <si>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</si>
  <si>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</si>
  <si>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</si>
  <si>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</si>
  <si>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</si>
  <si>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</si>
  <si>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</si>
  <si>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</si>
  <si>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</si>
  <si>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</si>
  <si>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</si>
  <si>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</si>
  <si>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</si>
  <si>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</si>
  <si>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</si>
  <si>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</si>
  <si>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</si>
  <si>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</si>
  <si>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</si>
  <si>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</si>
  <si>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</si>
  <si>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</si>
  <si>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</si>
  <si>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</si>
  <si>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</si>
  <si>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</si>
  <si>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</si>
  <si>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</si>
  <si>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</si>
  <si>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</si>
  <si>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</si>
  <si>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</si>
  <si>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</si>
  <si>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</si>
  <si>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</si>
  <si>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</si>
  <si>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</si>
  <si>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</si>
  <si>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</si>
  <si>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</si>
  <si>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</si>
  <si>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</si>
  <si>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</si>
  <si>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</si>
  <si>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</si>
  <si>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</si>
  <si>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</si>
  <si>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</si>
  <si>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</si>
  <si>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</si>
  <si>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</si>
  <si>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</si>
  <si>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</si>
  <si>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</si>
  <si>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</si>
  <si>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</si>
  <si>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</si>
  <si>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</si>
  <si>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</si>
  <si>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</si>
  <si>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</si>
  <si>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</si>
  <si>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</si>
  <si>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</si>
  <si>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</si>
  <si>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</si>
  <si>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</si>
  <si>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</si>
  <si>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</si>
  <si>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</si>
  <si>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</si>
  <si>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</si>
  <si>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</si>
  <si>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</si>
  <si>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</si>
  <si>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</si>
  <si>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</si>
  <si>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</si>
  <si>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</si>
  <si>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</si>
  <si>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</si>
  <si>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</si>
  <si>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</si>
  <si>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</si>
  <si>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</si>
  <si>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</si>
  <si>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</si>
  <si>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</si>
  <si>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</si>
  <si>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</si>
  <si>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</si>
  <si>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</si>
  <si>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</si>
  <si>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</si>
  <si>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</si>
  <si>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</si>
  <si>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</si>
  <si>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</si>
  <si>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</si>
  <si>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</si>
  <si>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</si>
  <si>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</si>
  <si>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</si>
  <si>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</si>
  <si>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</si>
  <si>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</si>
  <si>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</si>
  <si>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</si>
  <si>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</si>
  <si>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</si>
  <si>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</si>
  <si>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</si>
  <si>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</si>
  <si>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</si>
  <si>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</si>
  <si>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</si>
  <si>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</si>
  <si>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</si>
  <si>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</si>
  <si>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</si>
  <si>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</si>
  <si>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</si>
  <si>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</si>
  <si>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</si>
  <si>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</si>
  <si>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</si>
  <si>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</si>
  <si>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</si>
  <si>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</si>
  <si>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</si>
  <si>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</si>
  <si>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</si>
  <si>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</si>
  <si>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</si>
  <si>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</si>
  <si>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</si>
  <si>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</si>
  <si>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</si>
  <si>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</si>
  <si>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</si>
  <si>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</si>
  <si>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</si>
  <si>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</si>
  <si>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</si>
  <si>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</si>
  <si>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</si>
  <si>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</si>
  <si>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</si>
  <si>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</si>
  <si>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</si>
  <si>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</si>
  <si>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</si>
  <si>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</si>
  <si>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</si>
  <si>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</si>
  <si>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</si>
  <si>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</si>
  <si>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</si>
  <si>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</si>
  <si>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</si>
  <si>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</si>
  <si>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</si>
  <si>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</si>
  <si>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</si>
  <si>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</si>
  <si>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</si>
  <si>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</si>
  <si>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</si>
  <si>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</si>
  <si>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</si>
  <si>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</si>
  <si>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</si>
  <si>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</si>
  <si>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</si>
  <si>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</si>
  <si>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</si>
  <si>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</si>
  <si>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</si>
  <si>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</si>
  <si>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</si>
  <si>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</si>
  <si>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</si>
  <si>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</si>
  <si>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</si>
  <si>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</si>
  <si>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</si>
  <si>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</si>
  <si>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</si>
  <si>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</si>
  <si>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</si>
  <si>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</si>
  <si>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</si>
  <si>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</si>
  <si>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</si>
  <si>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</si>
  <si>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</si>
  <si>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</si>
  <si>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</si>
  <si>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</si>
  <si>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</si>
  <si>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</si>
  <si>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</si>
  <si>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</si>
  <si>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</si>
  <si>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</si>
  <si>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</si>
  <si>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</si>
  <si>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</si>
  <si>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</si>
  <si>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</si>
  <si>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</si>
  <si>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</si>
  <si>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</si>
  <si>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</si>
  <si>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</si>
  <si>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</si>
  <si>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</si>
  <si>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</si>
  <si>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</si>
  <si>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</si>
  <si>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</si>
  <si>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</si>
  <si>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</si>
  <si>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</si>
  <si>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</si>
  <si>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</si>
  <si>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</si>
  <si>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</si>
  <si>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</si>
  <si>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</si>
  <si>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</si>
  <si>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</si>
  <si>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</si>
  <si>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</si>
  <si>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</si>
  <si>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</si>
  <si>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</si>
  <si>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</si>
  <si>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</si>
  <si>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</si>
  <si>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</si>
  <si>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</si>
  <si>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</si>
  <si>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</si>
  <si>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</si>
  <si>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</si>
  <si>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</si>
  <si>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</si>
  <si>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</si>
  <si>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</si>
  <si>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</si>
  <si>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</si>
  <si>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</si>
  <si>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</si>
  <si>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</si>
  <si>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</si>
  <si>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</si>
  <si>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</si>
  <si>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</si>
  <si>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</si>
  <si>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</si>
  <si>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</si>
  <si>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</si>
  <si>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</si>
  <si>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</si>
  <si>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</si>
  <si>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</si>
  <si>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</si>
  <si>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</si>
  <si>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</si>
  <si>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</si>
  <si>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</si>
  <si>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</si>
  <si>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</si>
  <si>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</si>
  <si>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</si>
  <si>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</si>
  <si>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</si>
  <si>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</si>
  <si>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</si>
  <si>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</si>
  <si>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</si>
  <si>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</si>
  <si>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</si>
  <si>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</si>
  <si>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</si>
  <si>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</si>
  <si>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</si>
  <si>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</si>
  <si>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</si>
  <si>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</si>
  <si>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</si>
  <si>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</si>
  <si>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</si>
  <si>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</si>
  <si>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</si>
  <si>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</si>
  <si>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</si>
  <si>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</si>
  <si>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</si>
  <si>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</si>
  <si>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</si>
  <si>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</si>
  <si>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</si>
  <si>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</si>
  <si>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</si>
  <si>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</si>
  <si>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</si>
  <si>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</si>
  <si>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</si>
  <si>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</si>
  <si>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</si>
  <si>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</si>
  <si>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</si>
  <si>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</si>
  <si>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</si>
  <si>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</si>
  <si>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</si>
  <si>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</si>
  <si>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</si>
  <si>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</si>
  <si>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</si>
  <si>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</si>
  <si>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</si>
  <si>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</si>
  <si>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</si>
  <si>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</si>
  <si>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</si>
  <si>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</si>
  <si>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</si>
  <si>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</si>
  <si>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</si>
  <si>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</si>
  <si>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</si>
  <si>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</si>
  <si>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</si>
  <si>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</si>
  <si>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</si>
  <si>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</si>
  <si>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</si>
  <si>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</si>
  <si>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</si>
  <si>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</si>
  <si>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</si>
  <si>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</si>
  <si>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</si>
  <si>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</si>
  <si>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</si>
  <si>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</si>
  <si>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</si>
  <si>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</si>
  <si>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</si>
  <si>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</si>
  <si>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</si>
  <si>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</si>
  <si>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</si>
  <si>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</si>
  <si>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</si>
  <si>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</si>
  <si>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</si>
  <si>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</si>
  <si>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</si>
  <si>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</si>
  <si>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</si>
  <si>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</si>
  <si>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</si>
  <si>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</si>
  <si>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</si>
  <si>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</si>
  <si>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</si>
  <si>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</si>
  <si>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</si>
  <si>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</si>
  <si>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</si>
  <si>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</si>
  <si>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</si>
  <si>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</si>
  <si>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</si>
  <si>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</si>
  <si>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</si>
  <si>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</si>
  <si>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</si>
  <si>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</si>
  <si>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</si>
  <si>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</si>
  <si>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</si>
  <si>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</si>
  <si>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</si>
  <si>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</si>
  <si>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</si>
  <si>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</si>
  <si>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</si>
  <si>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</si>
  <si>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</si>
  <si>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</si>
  <si>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</si>
  <si>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</si>
  <si>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</si>
  <si>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</si>
  <si>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</si>
  <si>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</si>
  <si>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</si>
  <si>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</si>
  <si>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</si>
  <si>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</si>
  <si>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</si>
  <si>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</si>
  <si>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</si>
  <si>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</si>
  <si>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</si>
  <si>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</si>
  <si>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</si>
  <si>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</si>
  <si>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</si>
  <si>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</si>
  <si>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</si>
  <si>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</si>
  <si>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</si>
  <si>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</si>
  <si>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</si>
  <si>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</si>
  <si>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</si>
  <si>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</si>
  <si>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</si>
  <si>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</si>
  <si>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</si>
  <si>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</si>
  <si>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</si>
  <si>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</si>
  <si>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</si>
  <si>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</si>
  <si>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</si>
  <si>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</si>
  <si>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</si>
  <si>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</si>
  <si>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</si>
  <si>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</si>
  <si>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</si>
  <si>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</si>
  <si>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</si>
  <si>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</si>
  <si>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</si>
  <si>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</si>
  <si>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</si>
  <si>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</si>
  <si>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</si>
  <si>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</si>
  <si>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</si>
  <si>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</si>
  <si>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</si>
  <si>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</si>
  <si>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</si>
  <si>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</si>
  <si>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</si>
  <si>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</si>
  <si>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</si>
  <si>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</si>
  <si>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</si>
  <si>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</si>
  <si>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</si>
  <si>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</si>
  <si>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</si>
  <si>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</si>
  <si>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</si>
  <si>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</si>
  <si>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</si>
  <si>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</si>
  <si>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</si>
  <si>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</si>
  <si>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</si>
  <si>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</si>
  <si>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</si>
  <si>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</si>
  <si>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</si>
  <si>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</si>
  <si>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</si>
  <si>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</si>
  <si>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</si>
  <si>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</si>
  <si>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</si>
  <si>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</si>
  <si>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</si>
  <si>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</si>
  <si>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</si>
  <si>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</si>
  <si>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</si>
  <si>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</si>
  <si>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</si>
  <si>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</si>
  <si>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</si>
  <si>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</si>
  <si>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</si>
  <si>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</si>
  <si>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</si>
  <si>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</si>
  <si>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</si>
  <si>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</si>
  <si>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</si>
  <si>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</si>
  <si>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</si>
  <si>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</si>
  <si>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</si>
  <si>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</si>
  <si>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</si>
  <si>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</si>
  <si>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</si>
  <si>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</si>
  <si>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</si>
  <si>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</si>
  <si>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</si>
  <si>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</si>
  <si>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</si>
  <si>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</si>
  <si>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</si>
  <si>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</si>
  <si>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</si>
  <si>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</si>
  <si>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</si>
  <si>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</si>
  <si>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</si>
  <si>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</si>
  <si>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</si>
  <si>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</si>
  <si>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</si>
  <si>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</si>
  <si>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</si>
  <si>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</si>
  <si>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</si>
  <si>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</si>
  <si>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</si>
  <si>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</si>
  <si>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</si>
  <si>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</si>
  <si>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</si>
  <si>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</si>
  <si>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</si>
  <si>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</si>
  <si>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</si>
  <si>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</si>
  <si>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</si>
  <si>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</si>
  <si>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</si>
  <si>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</si>
  <si>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</si>
  <si>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</si>
  <si>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</si>
  <si>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</si>
  <si>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</si>
  <si>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</si>
  <si>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</si>
  <si>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</si>
  <si>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</si>
  <si>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</si>
  <si>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</si>
  <si>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</si>
  <si>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</si>
  <si>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</si>
  <si>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</si>
  <si>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</si>
  <si>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</si>
  <si>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</si>
  <si>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</si>
  <si>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</si>
  <si>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</si>
  <si>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</si>
  <si>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</si>
  <si>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</si>
  <si>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</si>
  <si>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</si>
  <si>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</si>
  <si>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</si>
  <si>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</si>
  <si>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</si>
  <si>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</si>
  <si>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</si>
  <si>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</si>
  <si>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</si>
  <si>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</si>
  <si>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</si>
  <si>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</si>
  <si>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</si>
  <si>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</si>
  <si>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</si>
  <si>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</si>
  <si>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</si>
  <si>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</si>
  <si>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</si>
  <si>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</si>
  <si>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</si>
  <si>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</si>
  <si>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</si>
  <si>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</si>
  <si>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</si>
  <si>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</si>
  <si>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</si>
  <si>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</si>
  <si>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</si>
  <si>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</si>
  <si>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</si>
  <si>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</si>
  <si>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</si>
  <si>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</si>
  <si>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</si>
  <si>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</si>
  <si>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</si>
  <si>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</si>
  <si>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</si>
  <si>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</si>
  <si>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</si>
  <si>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</si>
  <si>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</si>
  <si>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</si>
  <si>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</si>
  <si>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</si>
  <si>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</si>
  <si>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</si>
  <si>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</si>
  <si>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</si>
  <si>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</si>
  <si>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</si>
  <si>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</si>
  <si>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</si>
  <si>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</si>
  <si>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</si>
  <si>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</si>
  <si>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</si>
  <si>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</si>
  <si>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</si>
  <si>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</si>
  <si>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</si>
  <si>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</si>
  <si>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</si>
  <si>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</si>
  <si>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</si>
  <si>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</si>
  <si>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</si>
  <si>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</si>
  <si>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</si>
  <si>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</si>
  <si>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</si>
  <si>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</si>
  <si>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</si>
  <si>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</si>
  <si>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</si>
  <si>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</si>
  <si>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</si>
  <si>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</si>
  <si>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</si>
  <si>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</si>
  <si>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</si>
  <si>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</si>
  <si>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</si>
  <si>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</si>
  <si>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</si>
  <si>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</si>
  <si>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</si>
  <si>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</si>
  <si>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</si>
  <si>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</si>
  <si>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</si>
  <si>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</si>
  <si>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</si>
  <si>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</si>
  <si>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</si>
  <si>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</si>
  <si>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</si>
  <si>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</si>
  <si>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</si>
  <si>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</si>
  <si>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</si>
  <si>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</si>
  <si>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</si>
  <si>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</si>
  <si>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</si>
  <si>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</si>
  <si>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</si>
  <si>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</si>
  <si>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</si>
  <si>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</si>
  <si>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</si>
  <si>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</si>
  <si>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</si>
  <si>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</si>
  <si>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</si>
  <si>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</si>
  <si>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</si>
  <si>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</si>
  <si>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</si>
  <si>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</si>
  <si>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</si>
  <si>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</si>
  <si>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</si>
  <si>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</si>
  <si>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</si>
  <si>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</si>
  <si>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</si>
  <si>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</si>
  <si>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</si>
  <si>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</si>
  <si>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</si>
  <si>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</si>
  <si>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</si>
  <si>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</si>
  <si>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</si>
  <si>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</si>
  <si>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</si>
  <si>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</si>
  <si>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</si>
  <si>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</si>
  <si>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</si>
  <si>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</si>
  <si>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</si>
  <si>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</si>
  <si>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</si>
  <si>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</si>
  <si>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</si>
  <si>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</si>
  <si>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</si>
  <si>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</si>
  <si>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</si>
  <si>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</si>
  <si>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</si>
  <si>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</si>
  <si>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</si>
  <si>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</si>
  <si>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</si>
  <si>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</si>
  <si>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</si>
  <si>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</si>
  <si>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</si>
  <si>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</si>
  <si>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</si>
  <si>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</si>
  <si>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</si>
  <si>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</si>
  <si>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</si>
  <si>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</si>
  <si>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</si>
  <si>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</si>
  <si>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</si>
  <si>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</si>
  <si>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</si>
  <si>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</si>
  <si>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</si>
  <si>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</si>
  <si>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</si>
  <si>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</si>
  <si>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</si>
  <si>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</si>
  <si>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</si>
  <si>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</si>
  <si>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</si>
  <si>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</si>
  <si>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</si>
  <si>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</si>
  <si>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</si>
  <si>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</si>
  <si>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</si>
  <si>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</si>
  <si>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</si>
  <si>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</si>
  <si>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</si>
  <si>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</si>
  <si>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</si>
  <si>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</si>
  <si>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</si>
  <si>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</si>
  <si>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</si>
  <si>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</si>
  <si>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</si>
  <si>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</si>
  <si>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</si>
  <si>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</si>
  <si>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</si>
  <si>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</si>
  <si>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</si>
  <si>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</si>
  <si>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</si>
  <si>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</si>
  <si>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</si>
  <si>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</si>
  <si>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</si>
  <si>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</si>
  <si>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</si>
  <si>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</si>
  <si>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</si>
  <si>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</si>
  <si>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</si>
  <si>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</si>
  <si>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</si>
  <si>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</si>
  <si>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</si>
  <si>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</si>
  <si>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</si>
  <si>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</si>
  <si>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</si>
  <si>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</si>
  <si>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</si>
  <si>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</si>
  <si>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</si>
  <si>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</si>
  <si>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</si>
  <si>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</si>
  <si>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</si>
  <si>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</si>
  <si>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</si>
  <si>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</si>
  <si>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</si>
  <si>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</si>
  <si>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</si>
  <si>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</si>
  <si>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</si>
  <si>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</si>
  <si>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</si>
  <si>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</si>
  <si>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</si>
  <si>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</si>
  <si>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</si>
  <si>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</si>
  <si>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</si>
  <si>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</si>
  <si>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</si>
  <si>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</si>
  <si>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</si>
  <si>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</si>
  <si>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</si>
  <si>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</si>
  <si>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</si>
  <si>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</si>
  <si>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</si>
  <si>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</si>
  <si>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</si>
  <si>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</si>
  <si>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</si>
  <si>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</si>
  <si>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</si>
  <si>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</si>
  <si>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</si>
  <si>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</si>
  <si>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</si>
  <si>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</si>
  <si>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</si>
  <si>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</si>
  <si>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</si>
  <si>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</si>
  <si>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</si>
  <si>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</si>
  <si>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</si>
  <si>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</si>
  <si>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</si>
  <si>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</si>
  <si>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</si>
  <si>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</si>
  <si>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</si>
  <si>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</si>
  <si>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</si>
  <si>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</si>
  <si>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</si>
  <si>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</si>
  <si>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</si>
  <si>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</si>
  <si>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</si>
  <si>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</si>
  <si>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</si>
  <si>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</si>
  <si>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</si>
  <si>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</si>
  <si>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</si>
  <si>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</si>
  <si>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</si>
  <si>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</si>
  <si>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</si>
  <si>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</si>
  <si>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</si>
  <si>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</si>
  <si>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</si>
  <si>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</si>
  <si>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</si>
  <si>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</si>
  <si>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</si>
  <si>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</si>
  <si>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</si>
  <si>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</si>
  <si>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</si>
  <si>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</si>
  <si>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</si>
  <si>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</si>
  <si>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</si>
  <si>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</si>
  <si>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</si>
  <si>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</si>
  <si>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</si>
  <si>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</si>
  <si>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</si>
  <si>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</si>
  <si>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</si>
  <si>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</si>
  <si>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</si>
  <si>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</si>
  <si>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</si>
  <si>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</si>
  <si>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</si>
  <si>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</si>
  <si>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</si>
  <si>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</si>
  <si>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</si>
  <si>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</si>
  <si>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</si>
  <si>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</si>
  <si>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</si>
  <si>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</si>
  <si>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</si>
  <si>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</si>
  <si>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</si>
  <si>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</si>
  <si>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</si>
  <si>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</si>
  <si>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</si>
  <si>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</si>
  <si>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</si>
  <si>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</si>
  <si>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</si>
  <si>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</si>
  <si>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</si>
  <si>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</si>
  <si>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</si>
  <si>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</si>
  <si>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</si>
  <si>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</si>
  <si>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</si>
  <si>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</si>
  <si>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</si>
  <si>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</si>
  <si>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</si>
  <si>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</si>
  <si>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</si>
  <si>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</si>
  <si>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</si>
  <si>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</si>
  <si>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</si>
  <si>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</si>
  <si>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</si>
  <si>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</si>
  <si>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</si>
  <si>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</si>
  <si>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</si>
  <si>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</si>
  <si>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</si>
  <si>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</si>
  <si>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</si>
  <si>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</si>
  <si>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</si>
  <si>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</si>
  <si>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</si>
  <si>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</si>
  <si>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</si>
  <si>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</si>
  <si>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</si>
  <si>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</si>
  <si>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</si>
  <si>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</si>
  <si>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</si>
  <si>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</si>
  <si>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</si>
  <si>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</si>
  <si>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</si>
  <si>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</si>
  <si>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</si>
  <si>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</si>
  <si>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</si>
  <si>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</si>
  <si>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</si>
  <si>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</si>
  <si>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</si>
  <si>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</si>
  <si>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</si>
  <si>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</si>
  <si>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</si>
  <si>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</si>
  <si>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</si>
  <si>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</si>
  <si>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</si>
  <si>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</si>
  <si>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</si>
  <si>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</si>
  <si>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</si>
  <si>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</si>
  <si>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</si>
  <si>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</si>
  <si>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</si>
  <si>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</si>
  <si>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</si>
  <si>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</si>
  <si>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</si>
  <si>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</si>
  <si>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</si>
  <si>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</si>
  <si>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</si>
  <si>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</si>
  <si>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</si>
  <si>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</si>
  <si>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</si>
  <si>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</si>
  <si>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</si>
  <si>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</si>
  <si>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</si>
  <si>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</si>
  <si>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</si>
  <si>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</si>
  <si>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</si>
  <si>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</si>
  <si>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</si>
  <si>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</si>
  <si>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</si>
  <si>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</si>
  <si>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</si>
  <si>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</si>
  <si>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</si>
  <si>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</si>
  <si>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</si>
  <si>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</si>
  <si>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</si>
  <si>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</si>
  <si>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</si>
  <si>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</si>
  <si>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</si>
  <si>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</si>
  <si>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</si>
  <si>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</si>
  <si>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</si>
  <si>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</si>
  <si>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</si>
  <si>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</si>
  <si>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</si>
  <si>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</si>
  <si>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</si>
  <si>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</si>
  <si>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</si>
  <si>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</si>
  <si>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</si>
  <si>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</si>
  <si>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</si>
  <si>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</si>
  <si>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</si>
  <si>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</si>
  <si>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</si>
  <si>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</si>
  <si>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</si>
  <si>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</si>
  <si>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</si>
  <si>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</si>
  <si>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</si>
  <si>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</si>
  <si>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</si>
  <si>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</si>
  <si>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</si>
  <si>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</si>
  <si>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</si>
  <si>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</si>
  <si>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</si>
  <si>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</si>
  <si>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</si>
  <si>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</si>
  <si>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</si>
  <si>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</si>
  <si>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</si>
  <si>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</si>
  <si>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</si>
  <si>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</si>
  <si>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</si>
  <si>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</si>
  <si>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</si>
  <si>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</si>
  <si>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</si>
  <si>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</si>
  <si>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</si>
  <si>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</si>
  <si>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</si>
  <si>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</si>
  <si>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</si>
  <si>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</si>
  <si>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</si>
  <si>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</si>
  <si>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</si>
  <si>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</si>
  <si>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</si>
  <si>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</si>
  <si>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</si>
  <si>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</si>
  <si>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</si>
  <si>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</si>
  <si>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</si>
  <si>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</si>
  <si>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</si>
  <si>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</si>
  <si>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</si>
  <si>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</si>
  <si>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</si>
  <si>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</si>
  <si>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</si>
  <si>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</si>
  <si>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</si>
  <si>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</si>
  <si>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</si>
  <si>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</si>
  <si>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</si>
  <si>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</si>
  <si>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</si>
  <si>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</si>
  <si>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</si>
  <si>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</si>
  <si>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</si>
  <si>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</si>
  <si>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</si>
  <si>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</si>
  <si>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</si>
  <si>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</si>
  <si>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</si>
  <si>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</si>
  <si>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</si>
  <si>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</si>
  <si>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</si>
  <si>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</si>
  <si>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</si>
  <si>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</si>
  <si>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</si>
  <si>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</si>
  <si>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</si>
  <si>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</si>
  <si>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</si>
  <si>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</si>
  <si>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</si>
  <si>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</si>
  <si>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</si>
  <si>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</si>
  <si>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</si>
  <si>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</si>
  <si>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</si>
  <si>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</si>
  <si>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</si>
  <si>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</si>
  <si>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</si>
  <si>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</si>
  <si>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</si>
  <si>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</si>
  <si>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</si>
  <si>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</si>
  <si>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</si>
  <si>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</si>
  <si>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</si>
  <si>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</si>
  <si>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</si>
  <si>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</si>
  <si>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</si>
  <si>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</si>
  <si>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</si>
  <si>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</si>
  <si>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</si>
  <si>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</si>
  <si>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</si>
  <si>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</si>
  <si>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</si>
  <si>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</si>
  <si>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</si>
  <si>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</si>
  <si>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</si>
  <si>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</si>
  <si>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</si>
  <si>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</si>
  <si>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</si>
  <si>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</si>
  <si>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</si>
  <si>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</si>
  <si>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</si>
  <si>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</si>
  <si>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</si>
  <si>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</si>
  <si>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</si>
  <si>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</si>
  <si>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</si>
  <si>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</si>
  <si>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</si>
  <si>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</si>
  <si>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</si>
  <si>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</si>
  <si>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</si>
  <si>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</si>
  <si>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</si>
  <si>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</si>
  <si>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</si>
  <si>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</si>
  <si>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</si>
  <si>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</si>
  <si>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</si>
  <si>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</si>
  <si>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</si>
  <si>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</si>
  <si>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</si>
  <si>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</si>
  <si>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</si>
  <si>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</si>
  <si>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</si>
  <si>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</si>
  <si>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</si>
  <si>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</si>
  <si>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</si>
  <si>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</si>
  <si>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</si>
  <si>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</si>
  <si>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</si>
  <si>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</si>
  <si>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</si>
  <si>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</si>
  <si>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</si>
  <si>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</si>
  <si>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</si>
  <si>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</si>
  <si>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</si>
  <si>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</si>
  <si>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</si>
  <si>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</si>
  <si>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</si>
  <si>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</si>
  <si>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</si>
  <si>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</si>
  <si>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</si>
  <si>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</si>
  <si>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</si>
  <si>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</si>
  <si>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</si>
  <si>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</si>
  <si>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</si>
  <si>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</si>
  <si>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</si>
  <si>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</si>
  <si>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</si>
  <si>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</si>
  <si>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</si>
  <si>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</si>
  <si>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</si>
  <si>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</si>
  <si>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</si>
  <si>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</si>
  <si>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</si>
  <si>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</si>
  <si>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</si>
  <si>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</si>
  <si>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</si>
  <si>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</si>
  <si>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</si>
  <si>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</si>
  <si>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</si>
  <si>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</si>
  <si>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</si>
  <si>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</si>
  <si>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</si>
  <si>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</si>
  <si>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</si>
  <si>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</si>
  <si>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</si>
  <si>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</si>
  <si>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</si>
  <si>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</si>
  <si>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</si>
  <si>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</si>
  <si>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</si>
  <si>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</si>
  <si>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</si>
  <si>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</si>
  <si>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</si>
  <si>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</si>
  <si>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</si>
  <si>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</si>
  <si>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</si>
  <si>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</si>
  <si>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</si>
  <si>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</si>
  <si>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</si>
  <si>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</si>
  <si>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</si>
  <si>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</si>
  <si>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</si>
  <si>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</si>
  <si>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</si>
  <si>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</si>
  <si>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</si>
  <si>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</si>
  <si>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</si>
  <si>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</si>
  <si>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</si>
  <si>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</si>
  <si>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</si>
  <si>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</si>
  <si>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</si>
  <si>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</si>
  <si>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</si>
  <si>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</si>
  <si>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</si>
  <si>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</si>
  <si>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</si>
  <si>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</si>
  <si>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</si>
  <si>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</si>
  <si>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</si>
  <si>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</si>
  <si>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</si>
  <si>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</si>
  <si>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</si>
  <si>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</si>
  <si>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</si>
  <si>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</si>
  <si>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</si>
  <si>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</si>
  <si>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</si>
  <si>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</si>
  <si>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</si>
  <si>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</si>
  <si>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</si>
  <si>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</si>
  <si>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</si>
  <si>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</si>
  <si>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</si>
  <si>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</si>
  <si>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</si>
  <si>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</si>
  <si>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</si>
  <si>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</si>
  <si>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</si>
  <si>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</si>
  <si>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</si>
  <si>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</si>
  <si>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</si>
  <si>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</si>
  <si>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</si>
  <si>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</si>
  <si>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</si>
  <si>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</si>
  <si>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</si>
  <si>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</si>
  <si>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</si>
  <si>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</si>
  <si>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</si>
  <si>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</si>
  <si>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</si>
  <si>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</si>
  <si>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</si>
  <si>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</si>
  <si>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</si>
  <si>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</si>
  <si>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</si>
  <si>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</si>
  <si>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</si>
  <si>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</si>
  <si>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</si>
  <si>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</si>
  <si>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</si>
  <si>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</si>
  <si>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</si>
  <si>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</si>
  <si>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</si>
  <si>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</si>
  <si>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</si>
  <si>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</si>
  <si>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</si>
  <si>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</si>
  <si>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</si>
  <si>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</si>
  <si>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</si>
  <si>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</si>
  <si>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</si>
  <si>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</si>
  <si>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</si>
  <si>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</si>
  <si>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</si>
  <si>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</si>
  <si>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</si>
  <si>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</si>
  <si>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</si>
  <si>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</si>
  <si>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</si>
  <si>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</si>
  <si>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</si>
  <si>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</si>
  <si>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</si>
  <si>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</si>
  <si>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</si>
  <si>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</si>
  <si>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</si>
  <si>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</si>
  <si>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</si>
  <si>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</si>
  <si>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</si>
  <si>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</si>
  <si>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</si>
  <si>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</si>
  <si>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</si>
  <si>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</si>
  <si>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</si>
  <si>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</si>
  <si>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</si>
  <si>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</si>
  <si>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</si>
  <si>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</si>
  <si>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</si>
  <si>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</si>
  <si>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</si>
  <si>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</si>
  <si>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</si>
  <si>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</si>
  <si>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</si>
  <si>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</si>
  <si>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</si>
  <si>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</si>
  <si>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</si>
  <si>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</si>
  <si>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</si>
  <si>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</si>
  <si>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</si>
  <si>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</si>
  <si>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</si>
  <si>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</si>
  <si>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</si>
  <si>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</si>
  <si>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</si>
  <si>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</si>
  <si>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</si>
  <si>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</si>
  <si>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</si>
  <si>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</si>
  <si>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</si>
  <si>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</si>
  <si>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</si>
  <si>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</si>
  <si>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</si>
  <si>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</si>
  <si>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</si>
  <si>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</si>
  <si>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</si>
  <si>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</si>
  <si>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</si>
  <si>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</si>
  <si>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</si>
  <si>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</si>
  <si>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</si>
  <si>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</si>
  <si>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</si>
  <si>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</si>
  <si>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</si>
  <si>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</si>
  <si>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</si>
  <si>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</si>
  <si>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</si>
  <si>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</si>
  <si>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</si>
  <si>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</si>
  <si>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</si>
  <si>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</si>
  <si>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</si>
  <si>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</si>
  <si>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</si>
  <si>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</si>
  <si>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</si>
  <si>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</si>
  <si>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</si>
  <si>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</si>
  <si>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</si>
  <si>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</si>
  <si>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</si>
  <si>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</si>
  <si>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</si>
  <si>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</si>
  <si>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</si>
  <si>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</si>
  <si>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</si>
  <si>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</si>
  <si>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</si>
  <si>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</si>
  <si>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</si>
  <si>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</si>
  <si>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</si>
  <si>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</si>
  <si>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</si>
  <si>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</si>
  <si>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</si>
  <si>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</si>
  <si>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</si>
  <si>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</si>
  <si>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</si>
  <si>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</si>
  <si>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</si>
  <si>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</si>
  <si>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</si>
  <si>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</si>
  <si>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</si>
  <si>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</si>
  <si>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</si>
  <si>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</si>
  <si>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</si>
  <si>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</si>
  <si>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</si>
  <si>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</si>
  <si>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</si>
  <si>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</si>
  <si>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</si>
  <si>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</si>
  <si>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</si>
  <si>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</si>
  <si>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</si>
  <si>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</si>
  <si>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</si>
  <si>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</si>
  <si>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</si>
  <si>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</si>
  <si>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</si>
  <si>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</si>
  <si>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</si>
  <si>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</si>
  <si>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</si>
  <si>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</si>
  <si>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</si>
  <si>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</si>
  <si>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</si>
  <si>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</si>
  <si>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</si>
  <si>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</si>
  <si>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</si>
  <si>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</si>
  <si>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</si>
  <si>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</si>
  <si>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</si>
  <si>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</si>
  <si>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</si>
  <si>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</si>
  <si>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</si>
  <si>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</si>
  <si>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</si>
  <si>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</si>
  <si>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</si>
  <si>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</si>
  <si>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</si>
  <si>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</si>
  <si>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</si>
  <si>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</si>
  <si>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</si>
  <si>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</si>
  <si>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</si>
  <si>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</si>
  <si>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</si>
  <si>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</si>
  <si>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</si>
  <si>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</si>
  <si>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</si>
  <si>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</si>
  <si>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</si>
  <si>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</si>
  <si>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</si>
  <si>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</si>
  <si>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</si>
  <si>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</si>
  <si>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</si>
  <si>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</si>
  <si>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</si>
  <si>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</si>
  <si>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</si>
  <si>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</si>
  <si>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</si>
  <si>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</si>
  <si>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</si>
  <si>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</si>
  <si>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</si>
  <si>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</si>
  <si>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</si>
  <si>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</si>
  <si>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</si>
  <si>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</si>
  <si>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</si>
  <si>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</si>
  <si>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</si>
  <si>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</si>
  <si>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</si>
  <si>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</si>
  <si>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</si>
  <si>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</si>
  <si>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</si>
  <si>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</si>
  <si>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</si>
  <si>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</si>
  <si>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</si>
  <si>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</si>
  <si>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</si>
  <si>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</si>
  <si>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</si>
  <si>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</si>
  <si>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</si>
  <si>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</si>
  <si>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</si>
  <si>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</si>
  <si>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</si>
  <si>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</si>
  <si>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</si>
  <si>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</si>
  <si>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</si>
  <si>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</si>
  <si>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</si>
  <si>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</si>
  <si>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</si>
  <si>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</si>
  <si>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</si>
  <si>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</si>
  <si>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</si>
  <si>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</si>
  <si>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</si>
  <si>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</si>
  <si>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</si>
  <si>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</si>
  <si>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</si>
  <si>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</si>
  <si>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</si>
  <si>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</si>
  <si>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</si>
  <si>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</si>
  <si>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</si>
  <si>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</si>
  <si>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</si>
  <si>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</si>
  <si>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</si>
  <si>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</si>
  <si>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</si>
  <si>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</si>
  <si>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</si>
  <si>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</si>
  <si>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</si>
  <si>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</si>
  <si>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</si>
  <si>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</si>
  <si>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</si>
  <si>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</si>
  <si>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</si>
  <si>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</si>
  <si>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</si>
  <si>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</si>
  <si>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</si>
  <si>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</si>
  <si>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</si>
  <si>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</si>
  <si>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</si>
  <si>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</si>
  <si>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</si>
  <si>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</si>
  <si>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</si>
  <si>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</si>
  <si>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</si>
  <si>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</si>
  <si>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</si>
  <si>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</si>
  <si>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</si>
  <si>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</si>
  <si>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</si>
  <si>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</si>
  <si>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</si>
  <si>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</si>
  <si>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</si>
  <si>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</si>
  <si>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</si>
  <si>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</si>
  <si>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</si>
  <si>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</si>
  <si>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</si>
  <si>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</si>
  <si>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</si>
  <si>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</si>
  <si>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</si>
  <si>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</si>
  <si>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</si>
  <si>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</si>
  <si>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</si>
  <si>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</si>
  <si>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</si>
  <si>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</si>
  <si>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</si>
  <si>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</si>
  <si>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</si>
  <si>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</si>
  <si>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</si>
  <si>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</si>
  <si>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</si>
  <si>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</si>
  <si>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</si>
  <si>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</si>
  <si>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</si>
  <si>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</si>
  <si>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</si>
  <si>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</si>
  <si>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</si>
  <si>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</si>
  <si>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</si>
  <si>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</si>
  <si>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</si>
  <si>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</si>
  <si>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</si>
  <si>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</si>
  <si>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</si>
  <si>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</si>
  <si>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</si>
  <si>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</si>
  <si>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</si>
  <si>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</si>
  <si>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</si>
  <si>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</si>
  <si>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</si>
  <si>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</si>
  <si>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</si>
  <si>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</si>
  <si>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</si>
  <si>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</si>
  <si>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</si>
  <si>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</si>
  <si>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</si>
  <si>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</si>
  <si>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</si>
  <si>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</si>
  <si>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</si>
  <si>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</si>
  <si>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</si>
  <si>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</si>
  <si>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</si>
  <si>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</si>
  <si>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</si>
  <si>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</si>
  <si>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</si>
  <si>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</si>
  <si>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</si>
  <si>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</si>
  <si>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</si>
  <si>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</si>
  <si>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</si>
  <si>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</si>
  <si>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</si>
  <si>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</si>
  <si>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</si>
  <si>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</si>
  <si>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</si>
  <si>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</si>
  <si>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</si>
  <si>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</si>
  <si>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</si>
  <si>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</si>
  <si>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</si>
  <si>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</si>
  <si>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</si>
  <si>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</si>
  <si>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</si>
  <si>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</si>
  <si>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</si>
  <si>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</si>
  <si>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</si>
  <si>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</si>
  <si>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</si>
  <si>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</si>
  <si>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</si>
  <si>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</si>
  <si>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</si>
  <si>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</si>
  <si>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</si>
  <si>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</si>
  <si>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</si>
  <si>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</si>
  <si>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</si>
  <si>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</si>
  <si>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</si>
  <si>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</si>
  <si>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</si>
  <si>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</si>
  <si>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</si>
  <si>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</si>
  <si>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</si>
  <si>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</si>
  <si>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</si>
  <si>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</si>
  <si>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</si>
  <si>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</si>
  <si>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</si>
  <si>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</si>
  <si>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</si>
  <si>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</si>
  <si>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</si>
  <si>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</si>
  <si>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</si>
  <si>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</si>
  <si>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</si>
  <si>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</si>
  <si>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</si>
  <si>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</si>
  <si>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</si>
  <si>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</si>
  <si>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</si>
  <si>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</si>
  <si>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</si>
  <si>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</si>
  <si>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</si>
  <si>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</si>
  <si>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</si>
  <si>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</si>
  <si>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</si>
  <si>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</si>
  <si>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</si>
  <si>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</si>
  <si>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</si>
  <si>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</si>
  <si>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</si>
  <si>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</si>
  <si>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</si>
  <si>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</si>
  <si>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</si>
  <si>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</si>
  <si>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</si>
  <si>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</si>
  <si>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</si>
  <si>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</si>
  <si>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</si>
  <si>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</si>
  <si>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</si>
  <si>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</si>
  <si>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</si>
  <si>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</si>
  <si>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</si>
  <si>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</si>
  <si>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</si>
  <si>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</si>
  <si>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</si>
  <si>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</si>
  <si>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</si>
  <si>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</si>
  <si>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</si>
  <si>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</si>
  <si>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</si>
  <si>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</si>
  <si>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</si>
  <si>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</si>
  <si>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</si>
  <si>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</si>
  <si>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</si>
  <si>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</si>
  <si>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</si>
  <si>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</si>
  <si>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</si>
  <si>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</si>
  <si>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</si>
  <si>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</si>
  <si>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</si>
  <si>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</si>
  <si>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</si>
  <si>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</si>
  <si>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</si>
  <si>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</si>
  <si>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</si>
  <si>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</si>
  <si>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</si>
  <si>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</si>
  <si>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</si>
  <si>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</si>
  <si>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</si>
  <si>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</si>
  <si>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</si>
  <si>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</si>
  <si>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</si>
  <si>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</si>
  <si>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</si>
  <si>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</si>
  <si>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</si>
  <si>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</si>
  <si>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</si>
  <si>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</si>
  <si>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</si>
  <si>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</si>
  <si>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</si>
  <si>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</si>
  <si>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</si>
  <si>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</si>
  <si>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</si>
  <si>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</si>
  <si>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</si>
  <si>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</si>
  <si>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</si>
  <si>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</si>
  <si>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</si>
  <si>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</si>
  <si>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</si>
  <si>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</si>
  <si>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</si>
  <si>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</si>
  <si>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</si>
  <si>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</si>
  <si>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</si>
  <si>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</si>
  <si>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</si>
  <si>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</si>
  <si>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</si>
  <si>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</si>
  <si>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</si>
  <si>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</si>
  <si>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</si>
  <si>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</si>
  <si>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</si>
  <si>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</si>
  <si>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</si>
  <si>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</si>
  <si>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</si>
  <si>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</si>
  <si>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</si>
  <si>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</si>
  <si>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</si>
  <si>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</si>
  <si>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</si>
  <si>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</si>
  <si>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</si>
  <si>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</si>
  <si>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</si>
  <si>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</si>
  <si>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</si>
  <si>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</si>
  <si>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</si>
  <si>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</si>
  <si>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</si>
  <si>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</si>
  <si>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</si>
  <si>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</si>
  <si>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</si>
  <si>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</si>
  <si>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</si>
  <si>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</si>
  <si>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</si>
  <si>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</si>
  <si>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</si>
  <si>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</si>
  <si>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</si>
  <si>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</si>
  <si>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</si>
  <si>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</si>
  <si>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</si>
  <si>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</si>
  <si>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</si>
  <si>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</si>
  <si>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</si>
  <si>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</si>
  <si>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</si>
  <si>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</si>
  <si>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</si>
  <si>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</si>
  <si>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</si>
  <si>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</si>
  <si>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</si>
  <si>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</si>
  <si>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</si>
  <si>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</si>
  <si>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</si>
  <si>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</si>
  <si>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</si>
  <si>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</si>
  <si>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</si>
  <si>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</si>
  <si>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</si>
  <si>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</si>
  <si>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</si>
  <si>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</si>
  <si>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</si>
  <si>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</si>
  <si>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</si>
  <si>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</si>
  <si>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</si>
  <si>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</si>
  <si>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</si>
  <si>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</si>
  <si>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</si>
  <si>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</si>
  <si>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</si>
  <si>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</si>
  <si>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</si>
  <si>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</si>
  <si>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</si>
  <si>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</si>
  <si>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</si>
  <si>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</si>
  <si>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</si>
  <si>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</si>
  <si>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</si>
  <si>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</si>
  <si>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</si>
  <si>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</si>
  <si>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</si>
  <si>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</si>
  <si>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</si>
  <si>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</si>
  <si>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</si>
  <si>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</si>
  <si>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</si>
  <si>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</si>
  <si>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</si>
  <si>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</si>
  <si>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</si>
  <si>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</si>
  <si>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</si>
  <si>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</si>
  <si>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</si>
  <si>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</si>
  <si>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</si>
  <si>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</si>
  <si>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</si>
  <si>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</si>
  <si>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</si>
  <si>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</si>
  <si>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</si>
  <si>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</si>
  <si>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</si>
  <si>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</si>
  <si>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</si>
  <si>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</si>
  <si>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</si>
  <si>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</si>
  <si>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</si>
  <si>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</si>
  <si>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</si>
  <si>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</si>
  <si>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</si>
  <si>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</si>
  <si>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</si>
  <si>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</si>
  <si>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</si>
  <si>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</si>
  <si>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</si>
  <si>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</si>
  <si>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</si>
  <si>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</si>
  <si>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</si>
  <si>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</si>
  <si>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</si>
  <si>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</si>
  <si>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</si>
  <si>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</si>
  <si>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</si>
  <si>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</si>
  <si>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</si>
  <si>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</si>
  <si>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</si>
  <si>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</si>
  <si>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</si>
  <si>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</si>
  <si>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</si>
  <si>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</si>
  <si>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</si>
  <si>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</si>
  <si>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</si>
  <si>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</si>
  <si>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</si>
  <si>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</si>
  <si>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</si>
  <si>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</si>
  <si>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</si>
  <si>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</si>
  <si>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</si>
  <si>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</si>
  <si>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</si>
  <si>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</si>
  <si>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</si>
  <si>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</si>
  <si>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</si>
  <si>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</si>
  <si>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</si>
  <si>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</si>
  <si>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</si>
  <si>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</si>
  <si>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</si>
  <si>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</si>
  <si>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</si>
  <si>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</si>
  <si>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</si>
  <si>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</si>
  <si>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</si>
  <si>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</si>
  <si>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</si>
  <si>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</si>
  <si>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</si>
  <si>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</si>
  <si>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</si>
  <si>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</si>
  <si>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</si>
  <si>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</si>
  <si>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</si>
  <si>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</si>
  <si>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</si>
  <si>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</si>
  <si>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</si>
  <si>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</si>
  <si>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</si>
  <si>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</si>
  <si>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</si>
  <si>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</si>
  <si>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</si>
  <si>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</si>
  <si>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</si>
  <si>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</si>
  <si>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</si>
  <si>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</si>
  <si>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</si>
  <si>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</si>
  <si>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</si>
  <si>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</si>
  <si>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</si>
  <si>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</si>
  <si>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</si>
  <si>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</si>
  <si>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</si>
  <si>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</si>
  <si>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</si>
  <si>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</si>
  <si>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</si>
  <si>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</si>
  <si>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</si>
  <si>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</si>
  <si>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</si>
  <si>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</si>
  <si>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</si>
  <si>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</si>
  <si>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</si>
  <si>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</si>
  <si>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</si>
  <si>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</si>
  <si>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</si>
  <si>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</si>
  <si>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</si>
  <si>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</si>
  <si>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</si>
  <si>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</si>
  <si>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</si>
  <si>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</si>
  <si>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</si>
  <si>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</si>
  <si>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</si>
  <si>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</si>
  <si>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</si>
  <si>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</si>
  <si>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</si>
  <si>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</si>
  <si>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</si>
  <si>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</si>
  <si>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</si>
  <si>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</si>
  <si>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</si>
  <si>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</si>
  <si>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</si>
  <si>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</si>
  <si>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</si>
  <si>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</si>
  <si>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</si>
  <si>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</si>
  <si>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</si>
  <si>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</si>
  <si>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</si>
  <si>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</si>
  <si>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</si>
  <si>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</si>
  <si>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</si>
  <si>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</si>
  <si>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</si>
  <si>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</si>
  <si>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</si>
  <si>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</si>
  <si>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</si>
  <si>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</si>
  <si>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</si>
  <si>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</si>
  <si>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</si>
  <si>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</si>
  <si>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</si>
  <si>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</si>
  <si>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</si>
  <si>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</si>
  <si>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</si>
  <si>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</si>
  <si>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</si>
  <si>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</si>
  <si>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</si>
  <si>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</si>
  <si>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</si>
  <si>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</si>
  <si>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</si>
  <si>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</si>
  <si>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</si>
  <si>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</si>
  <si>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</si>
  <si>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</si>
  <si>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</si>
  <si>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</si>
  <si>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</si>
  <si>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</si>
  <si>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</si>
  <si>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</si>
  <si>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</si>
  <si>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</si>
  <si>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</si>
  <si>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</si>
  <si>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</si>
  <si>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</si>
  <si>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</si>
  <si>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</si>
  <si>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</si>
  <si>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</si>
  <si>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</si>
  <si>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</si>
  <si>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</si>
  <si>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</si>
  <si>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</si>
  <si>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</si>
  <si>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</si>
  <si>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</si>
  <si>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</si>
  <si>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</si>
  <si>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</si>
  <si>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</si>
  <si>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</si>
  <si>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</si>
  <si>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</si>
  <si>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</si>
  <si>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</si>
  <si>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</si>
  <si>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</si>
  <si>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</si>
  <si>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</si>
  <si>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</si>
  <si>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</si>
  <si>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</si>
  <si>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</si>
  <si>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</si>
  <si>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</si>
  <si>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</si>
  <si>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</si>
  <si>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</si>
  <si>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</si>
  <si>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</si>
  <si>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</si>
  <si>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</si>
  <si>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</si>
  <si>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</si>
  <si>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</si>
  <si>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</si>
  <si>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</si>
  <si>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</si>
  <si>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</si>
  <si>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</si>
  <si>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</si>
  <si>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</si>
  <si>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</si>
  <si>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</si>
  <si>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</si>
  <si>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</si>
  <si>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</si>
  <si>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</si>
  <si>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</si>
  <si>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</si>
  <si>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</si>
  <si>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</si>
  <si>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</si>
  <si>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</si>
  <si>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</si>
  <si>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</si>
  <si>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</si>
  <si>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</si>
  <si>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</si>
  <si>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</si>
  <si>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</si>
  <si>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</si>
  <si>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</si>
  <si>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</si>
  <si>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</si>
  <si>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</si>
  <si>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</si>
  <si>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</si>
  <si>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</si>
  <si>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</si>
  <si>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</si>
  <si>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</si>
  <si>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</si>
  <si>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</si>
  <si>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</si>
  <si>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</si>
  <si>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</si>
  <si>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</si>
  <si>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</si>
  <si>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</si>
  <si>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</si>
  <si>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</si>
  <si>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</si>
  <si>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</si>
  <si>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</si>
  <si>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</si>
  <si>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</si>
  <si>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</si>
  <si>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</si>
  <si>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</si>
  <si>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</si>
  <si>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</si>
  <si>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</si>
  <si>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</si>
  <si>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</si>
  <si>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</si>
  <si>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</si>
  <si>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</si>
  <si>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</si>
  <si>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</si>
  <si>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</si>
  <si>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</si>
  <si>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</si>
  <si>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</si>
  <si>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</si>
  <si>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</si>
  <si>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</si>
  <si>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</si>
  <si>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</si>
  <si>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</si>
  <si>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</si>
  <si>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</si>
  <si>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</si>
  <si>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</si>
  <si>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</si>
  <si>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</si>
  <si>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</si>
  <si>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</si>
  <si>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</si>
  <si>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</si>
  <si>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</si>
  <si>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</si>
  <si>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</si>
  <si>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</si>
  <si>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</si>
  <si>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</si>
  <si>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</si>
  <si>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</si>
  <si>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</si>
  <si>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</si>
  <si>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</si>
  <si>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</si>
  <si>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</si>
  <si>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</si>
  <si>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</si>
  <si>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</si>
  <si>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</si>
  <si>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</si>
  <si>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</si>
  <si>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</si>
  <si>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</si>
  <si>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</si>
  <si>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</si>
  <si>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</si>
  <si>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</si>
  <si>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</si>
  <si>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</si>
  <si>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</si>
  <si>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</si>
  <si>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</si>
  <si>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</si>
  <si>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</si>
  <si>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</si>
  <si>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</si>
  <si>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</si>
  <si>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</si>
  <si>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</si>
  <si>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</si>
  <si>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</si>
  <si>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</si>
  <si>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</si>
  <si>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</si>
  <si>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</si>
  <si>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</si>
  <si>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</si>
  <si>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</si>
  <si>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</si>
  <si>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</si>
  <si>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</si>
  <si>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</si>
  <si>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</si>
  <si>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</si>
  <si>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</si>
  <si>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</si>
  <si>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</si>
  <si>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</si>
  <si>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</si>
  <si>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</si>
  <si>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</si>
  <si>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</si>
  <si>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</si>
  <si>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</si>
  <si>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</si>
  <si>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</si>
  <si>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</si>
  <si>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</si>
  <si>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</si>
  <si>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</si>
  <si>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</si>
  <si>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</si>
  <si>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</si>
  <si>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</si>
  <si>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</si>
  <si>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</si>
  <si>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</si>
  <si>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</si>
  <si>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</si>
  <si>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</si>
  <si>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</si>
  <si>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</si>
  <si>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</si>
  <si>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</si>
  <si>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</si>
  <si>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</si>
  <si>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</si>
  <si>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</si>
  <si>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</si>
  <si>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</si>
  <si>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</si>
  <si>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</si>
  <si>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</si>
  <si>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</si>
  <si>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</si>
  <si>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</si>
  <si>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</si>
  <si>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</si>
  <si>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</si>
  <si>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</si>
  <si>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</si>
  <si>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</si>
  <si>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</si>
  <si>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</si>
  <si>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</si>
  <si>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</si>
  <si>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</si>
  <si>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</si>
  <si>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</si>
  <si>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</si>
  <si>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</si>
  <si>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</si>
  <si>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</si>
  <si>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</si>
  <si>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</si>
  <si>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</si>
  <si>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</si>
  <si>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</si>
  <si>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</si>
  <si>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</si>
  <si>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</si>
  <si>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</si>
  <si>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</si>
  <si>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</si>
  <si>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</si>
  <si>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</si>
  <si>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</si>
  <si>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</si>
  <si>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</si>
  <si>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</si>
  <si>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</si>
  <si>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</si>
  <si>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</si>
  <si>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</si>
  <si>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</si>
  <si>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</si>
  <si>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</si>
  <si>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</si>
  <si>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</si>
  <si>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</si>
  <si>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</si>
  <si>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</si>
  <si>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</si>
  <si>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</si>
  <si>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</si>
  <si>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</si>
  <si>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</si>
  <si>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</si>
  <si>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</si>
  <si>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</si>
  <si>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</si>
  <si>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</si>
  <si>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</si>
  <si>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</si>
  <si>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</si>
  <si>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</si>
  <si>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</si>
  <si>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</si>
  <si>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</si>
  <si>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</si>
  <si>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</si>
  <si>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</si>
  <si>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</si>
  <si>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</si>
  <si>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</si>
  <si>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</si>
  <si>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</si>
  <si>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</si>
  <si>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</si>
  <si>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</si>
  <si>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</si>
  <si>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</si>
  <si>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</si>
  <si>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</si>
  <si>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</si>
  <si>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</si>
  <si>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</si>
  <si>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</si>
  <si>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</si>
  <si>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</si>
  <si>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</si>
  <si>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</si>
  <si>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</si>
  <si>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</si>
  <si>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</si>
  <si>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</si>
  <si>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</si>
  <si>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</si>
  <si>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</si>
  <si>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</si>
  <si>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</si>
  <si>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</si>
  <si>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</si>
  <si>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</si>
  <si>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</si>
  <si>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</si>
  <si>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</si>
  <si>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</si>
  <si>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</si>
  <si>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</si>
  <si>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</si>
  <si>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</si>
  <si>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</si>
  <si>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</si>
  <si>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</si>
  <si>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</si>
  <si>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</si>
  <si>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</si>
  <si>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</si>
  <si>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</si>
  <si>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</si>
  <si>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</si>
  <si>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</si>
  <si>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</si>
  <si>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</si>
  <si>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</si>
  <si>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</si>
  <si>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</si>
  <si>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</si>
  <si>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</si>
  <si>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</si>
  <si>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</si>
  <si>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</si>
  <si>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</si>
  <si>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</si>
  <si>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</si>
  <si>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</si>
  <si>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</si>
  <si>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</si>
  <si>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</si>
  <si>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</si>
  <si>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</si>
  <si>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</si>
  <si>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</si>
  <si>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</si>
  <si>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</si>
  <si>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</si>
  <si>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</si>
  <si>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</si>
  <si>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</si>
  <si>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</si>
  <si>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</si>
  <si>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</si>
  <si>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</si>
  <si>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</si>
  <si>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</si>
  <si>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</si>
  <si>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</si>
  <si>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</si>
  <si>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</si>
  <si>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</si>
  <si>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</si>
  <si>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</si>
  <si>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</si>
  <si>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</si>
  <si>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</si>
  <si>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</si>
  <si>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</si>
  <si>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</si>
  <si>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</si>
  <si>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</si>
  <si>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</si>
  <si>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</si>
  <si>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</si>
  <si>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</si>
  <si>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</si>
  <si>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</si>
  <si>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</si>
  <si>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</si>
  <si>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</si>
  <si>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</si>
  <si>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</si>
  <si>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</si>
  <si>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</si>
  <si>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</si>
  <si>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</si>
  <si>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</si>
  <si>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</si>
  <si>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</si>
  <si>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</si>
  <si>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</si>
  <si>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</si>
  <si>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</si>
  <si>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</si>
  <si>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</si>
  <si>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</si>
  <si>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</si>
  <si>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</si>
  <si>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</si>
  <si>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</si>
  <si>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</si>
  <si>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</si>
  <si>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</si>
  <si>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</si>
  <si>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</si>
  <si>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</si>
  <si>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</si>
  <si>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</si>
  <si>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</si>
  <si>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</si>
  <si>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</si>
  <si>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</si>
  <si>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</si>
  <si>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</si>
  <si>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</si>
  <si>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</si>
  <si>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</si>
  <si>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</si>
  <si>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</si>
  <si>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</si>
  <si>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</si>
  <si>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</si>
  <si>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</si>
  <si>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</si>
  <si>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</si>
  <si>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</si>
  <si>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</si>
  <si>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</si>
  <si>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</si>
  <si>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</si>
  <si>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</si>
  <si>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</si>
  <si>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</si>
  <si>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</si>
  <si>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</si>
  <si>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</si>
  <si>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</si>
  <si>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</si>
  <si>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</si>
  <si>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</si>
  <si>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</si>
  <si>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</si>
  <si>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</si>
  <si>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</si>
  <si>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</si>
  <si>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</si>
  <si>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</si>
  <si>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</si>
  <si>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</si>
  <si>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</si>
  <si>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</si>
  <si>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</si>
  <si>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</si>
  <si>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</si>
  <si>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</si>
  <si>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</si>
  <si>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</si>
  <si>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</si>
  <si>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</si>
  <si>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</si>
  <si>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</si>
  <si>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</si>
  <si>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</si>
  <si>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</si>
  <si>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</si>
  <si>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</si>
  <si>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</si>
  <si>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</si>
  <si>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</si>
  <si>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</si>
  <si>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</si>
  <si>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</si>
  <si>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</si>
  <si>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</si>
  <si>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</si>
  <si>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</si>
  <si>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</si>
  <si>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</si>
  <si>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</si>
  <si>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</si>
  <si>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</si>
  <si>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</si>
  <si>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</si>
  <si>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</si>
  <si>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</si>
  <si>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</si>
  <si>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</si>
  <si>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</si>
  <si>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</si>
  <si>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</si>
  <si>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</si>
  <si>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</si>
  <si>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</si>
  <si>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</si>
  <si>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</si>
  <si>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</si>
  <si>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</si>
  <si>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</si>
  <si>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</si>
  <si>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</si>
  <si>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</si>
  <si>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</si>
  <si>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</si>
  <si>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</si>
  <si>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</si>
  <si>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</si>
  <si>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</si>
  <si>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</si>
  <si>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</si>
  <si>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</si>
  <si>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</si>
  <si>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</si>
  <si>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</si>
  <si>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</si>
  <si>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</si>
  <si>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</si>
  <si>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</si>
  <si>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</si>
  <si>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</si>
  <si>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</si>
  <si>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</si>
  <si>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</si>
  <si>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</si>
  <si>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</si>
  <si>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</si>
  <si>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</si>
  <si>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</si>
  <si>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</si>
  <si>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</si>
  <si>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</si>
  <si>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</si>
  <si>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</si>
  <si>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</si>
  <si>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</si>
  <si>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</si>
  <si>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</si>
  <si>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</si>
  <si>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</si>
  <si>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</si>
  <si>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</si>
  <si>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</si>
  <si>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</si>
  <si>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</si>
  <si>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</si>
  <si>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</si>
  <si>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</si>
  <si>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</si>
  <si>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</si>
  <si>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</si>
  <si>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</si>
  <si>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</si>
  <si>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</si>
  <si>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</si>
  <si>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</si>
  <si>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</si>
  <si>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</si>
  <si>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</si>
  <si>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</si>
  <si>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</si>
  <si>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</si>
  <si>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</si>
  <si>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</si>
  <si>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</si>
  <si>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</si>
  <si>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</si>
  <si>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</si>
  <si>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</si>
  <si>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</si>
  <si>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</si>
  <si>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</si>
  <si>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</si>
  <si>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</si>
  <si>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</si>
  <si>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</si>
  <si>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</si>
  <si>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</si>
  <si>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</si>
  <si>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</si>
  <si>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</si>
  <si>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</si>
  <si>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</si>
  <si>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</si>
  <si>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</si>
  <si>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</si>
  <si>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</si>
  <si>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</si>
  <si>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</si>
  <si>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</si>
  <si>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</si>
  <si>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</si>
  <si>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</si>
  <si>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</si>
  <si>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</si>
  <si>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</si>
  <si>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</si>
  <si>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</si>
  <si>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</si>
  <si>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</si>
  <si>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</si>
  <si>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</si>
  <si>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</si>
  <si>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</si>
  <si>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</si>
  <si>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</si>
  <si>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</si>
  <si>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</si>
  <si>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</si>
  <si>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</si>
  <si>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</si>
  <si>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</si>
  <si>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</si>
  <si>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</si>
  <si>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</si>
  <si>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</si>
  <si>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</si>
  <si>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</si>
  <si>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</si>
  <si>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</si>
  <si>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</si>
  <si>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</si>
  <si>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</si>
  <si>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</si>
  <si>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</si>
  <si>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</si>
  <si>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</si>
  <si>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</si>
  <si>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</si>
  <si>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</si>
  <si>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</si>
  <si>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</si>
  <si>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</si>
  <si>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</si>
  <si>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</si>
  <si>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</si>
  <si>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</si>
  <si>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</si>
  <si>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</si>
  <si>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</si>
  <si>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</si>
  <si>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</si>
  <si>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</si>
  <si>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</si>
  <si>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</si>
  <si>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</si>
  <si>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</si>
  <si>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</si>
  <si>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</si>
  <si>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</si>
  <si>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</si>
  <si>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</si>
  <si>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</si>
  <si>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</si>
  <si>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</si>
  <si>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</si>
  <si>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</si>
  <si>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</si>
  <si>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</si>
  <si>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</si>
  <si>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</si>
  <si>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</si>
  <si>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</si>
  <si>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</si>
  <si>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</si>
  <si>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</si>
  <si>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</si>
  <si>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</si>
  <si>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</si>
  <si>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</si>
  <si>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</si>
  <si>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</si>
  <si>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</si>
  <si>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</si>
  <si>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</si>
  <si>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</si>
  <si>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</si>
  <si>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</si>
  <si>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</si>
  <si>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</si>
  <si>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</si>
  <si>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</si>
  <si>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</si>
  <si>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</si>
  <si>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</si>
  <si>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</si>
  <si>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</si>
  <si>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</si>
  <si>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</si>
  <si>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</si>
  <si>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</si>
  <si>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</si>
  <si>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</si>
  <si>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</si>
  <si>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</si>
  <si>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</si>
  <si>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</si>
  <si>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</si>
  <si>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</si>
  <si>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</si>
  <si>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</si>
  <si>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</si>
  <si>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</si>
  <si>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</si>
  <si>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</si>
  <si>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</si>
  <si>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</si>
  <si>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</si>
  <si>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</si>
  <si>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</si>
  <si>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</si>
  <si>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</si>
  <si>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</si>
  <si>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</si>
  <si>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</si>
  <si>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</si>
  <si>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</si>
  <si>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</si>
  <si>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</si>
  <si>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</si>
  <si>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</si>
  <si>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</si>
  <si>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</si>
  <si>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</si>
  <si>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</si>
  <si>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</si>
  <si>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</si>
  <si>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</si>
  <si>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</si>
  <si>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</si>
  <si>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</si>
  <si>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</si>
  <si>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</si>
  <si>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</si>
  <si>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</si>
  <si>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</si>
  <si>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</si>
  <si>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</si>
  <si>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</si>
  <si>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</si>
  <si>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</si>
  <si>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</si>
  <si>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</si>
  <si>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</si>
  <si>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</si>
  <si>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</si>
  <si>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</si>
  <si>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</si>
  <si>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</si>
  <si>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</si>
  <si>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</si>
  <si>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</si>
  <si>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</si>
  <si>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</si>
  <si>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</si>
  <si>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</si>
  <si>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</si>
  <si>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</si>
  <si>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</si>
  <si>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</si>
  <si>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</si>
  <si>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</si>
  <si>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</si>
  <si>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</si>
  <si>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</si>
  <si>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</si>
  <si>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</si>
  <si>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</si>
  <si>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</si>
  <si>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</si>
  <si>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</si>
  <si>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</si>
  <si>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</si>
  <si>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</si>
  <si>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</si>
  <si>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</si>
  <si>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</si>
  <si>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</si>
  <si>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</si>
  <si>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</si>
  <si>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</si>
  <si>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</si>
  <si>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</si>
  <si>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</si>
  <si>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</si>
  <si>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</si>
  <si>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</si>
  <si>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</si>
  <si>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</si>
  <si>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</si>
  <si>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</si>
  <si>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</si>
  <si>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</si>
  <si>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</si>
  <si>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</si>
  <si>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</si>
  <si>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</si>
  <si>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</si>
  <si>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</si>
  <si>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</si>
  <si>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</si>
  <si>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</si>
  <si>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</si>
  <si>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</si>
  <si>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</si>
  <si>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</si>
  <si>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</si>
  <si>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</si>
  <si>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</si>
  <si>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</si>
  <si>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</si>
  <si>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</si>
  <si>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</si>
  <si>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</si>
  <si>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</si>
  <si>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</si>
  <si>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</si>
  <si>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</si>
  <si>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</si>
  <si>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</si>
  <si>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</si>
  <si>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</si>
  <si>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</si>
  <si>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</si>
  <si>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</si>
  <si>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</si>
  <si>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</si>
  <si>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</si>
  <si>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</si>
  <si>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</si>
  <si>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</si>
  <si>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</si>
  <si>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</si>
  <si>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</si>
  <si>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</si>
  <si>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</si>
  <si>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</si>
  <si>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</si>
  <si>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</si>
  <si>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</si>
  <si>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</si>
  <si>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</si>
  <si>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</si>
  <si>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</si>
  <si>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</si>
  <si>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</si>
  <si>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</si>
  <si>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</si>
  <si>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</si>
  <si>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</si>
  <si>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</si>
  <si>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</si>
  <si>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</si>
  <si>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</si>
  <si>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</si>
  <si>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</si>
  <si>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</si>
  <si>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</si>
  <si>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</si>
  <si>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</si>
  <si>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</si>
  <si>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</si>
  <si>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</si>
  <si>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</si>
  <si>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</si>
  <si>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</si>
  <si>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</si>
  <si>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</si>
  <si>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</si>
  <si>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</si>
  <si>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</si>
  <si>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</si>
  <si>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</si>
  <si>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</si>
  <si>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</si>
  <si>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</si>
  <si>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</si>
  <si>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</si>
  <si>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</si>
  <si>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</si>
  <si>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</si>
  <si>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</si>
  <si>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</si>
  <si>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</si>
  <si>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</si>
  <si>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</si>
  <si>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</si>
  <si>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</si>
  <si>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</si>
  <si>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</si>
  <si>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</si>
  <si>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</si>
  <si>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</si>
  <si>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</si>
  <si>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</si>
  <si>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</si>
  <si>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</si>
  <si>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</si>
  <si>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</si>
  <si>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</si>
  <si>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</si>
  <si>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</si>
  <si>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</si>
  <si>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</si>
  <si>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</si>
  <si>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</si>
  <si>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</si>
  <si>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</si>
  <si>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</si>
  <si>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</si>
  <si>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</si>
  <si>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</si>
  <si>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</si>
  <si>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</si>
  <si>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</si>
  <si>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</si>
  <si>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</si>
  <si>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</si>
  <si>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</si>
  <si>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</si>
  <si>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</si>
  <si>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</si>
  <si>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</si>
  <si>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</si>
  <si>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</si>
  <si>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</si>
  <si>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</si>
  <si>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</si>
  <si>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</si>
  <si>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</si>
  <si>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</si>
  <si>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</si>
  <si>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</si>
  <si>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</si>
  <si>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</si>
  <si>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</si>
  <si>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</si>
  <si>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</si>
  <si>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</si>
  <si>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</si>
  <si>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</si>
  <si>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</si>
  <si>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</si>
  <si>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</si>
  <si>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</si>
  <si>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</si>
  <si>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</si>
  <si>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</si>
  <si>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</si>
  <si>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</si>
  <si>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</si>
  <si>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</si>
  <si>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</si>
  <si>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</si>
  <si>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</si>
  <si>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</si>
  <si>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</si>
  <si>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</si>
  <si>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</si>
  <si>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</si>
  <si>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</si>
  <si>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</si>
  <si>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</si>
  <si>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</si>
  <si>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</si>
  <si>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</si>
  <si>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</si>
  <si>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</si>
  <si>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</si>
  <si>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</si>
  <si>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</si>
  <si>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</si>
  <si>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</si>
  <si>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</si>
  <si>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</si>
  <si>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</si>
  <si>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</si>
  <si>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</si>
  <si>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</si>
  <si>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</si>
  <si>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</si>
  <si>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</si>
  <si>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</si>
  <si>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</si>
  <si>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</si>
  <si>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</si>
  <si>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</si>
  <si>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</si>
  <si>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</si>
  <si>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</si>
  <si>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</si>
  <si>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</si>
  <si>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</si>
  <si>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</si>
  <si>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</si>
  <si>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</si>
  <si>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</si>
  <si>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</si>
  <si>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</si>
  <si>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</si>
  <si>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</si>
  <si>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</si>
  <si>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</si>
  <si>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</si>
  <si>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</si>
  <si>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</si>
  <si>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</si>
  <si>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</si>
  <si>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</si>
  <si>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</si>
  <si>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</si>
  <si>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</si>
  <si>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</si>
  <si>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</si>
  <si>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</si>
  <si>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</si>
  <si>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</si>
  <si>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</si>
  <si>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</si>
  <si>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</si>
  <si>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</si>
  <si>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</si>
  <si>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</si>
  <si>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</si>
  <si>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</si>
  <si>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</si>
  <si>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</si>
  <si>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</si>
  <si>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</si>
  <si>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</si>
  <si>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</si>
  <si>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</si>
  <si>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</si>
  <si>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</si>
  <si>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</si>
  <si>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</si>
  <si>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</si>
  <si>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</si>
  <si>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</si>
  <si>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</si>
  <si>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</si>
  <si>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</si>
  <si>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</si>
  <si>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</si>
  <si>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</si>
  <si>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</si>
  <si>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</si>
  <si>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</si>
  <si>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</si>
  <si>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</si>
  <si>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</si>
  <si>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</si>
  <si>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</si>
  <si>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</si>
  <si>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</si>
  <si>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</si>
  <si>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</si>
  <si>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</si>
  <si>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</si>
  <si>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</si>
  <si>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</si>
  <si>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</si>
  <si>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</si>
  <si>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</si>
  <si>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</si>
  <si>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</si>
  <si>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</si>
  <si>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</si>
  <si>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</si>
  <si>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</si>
  <si>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</si>
  <si>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</si>
  <si>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</si>
  <si>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</si>
  <si>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</si>
  <si>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</si>
  <si>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</si>
  <si>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</si>
  <si>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</si>
  <si>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</si>
  <si>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</si>
  <si>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</si>
  <si>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</si>
  <si>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</si>
  <si>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</si>
  <si>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</si>
  <si>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</si>
  <si>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</si>
  <si>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</si>
  <si>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</si>
  <si>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</si>
  <si>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</si>
  <si>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</si>
  <si>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</si>
  <si>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</si>
  <si>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</si>
  <si>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</si>
  <si>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</si>
  <si>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</si>
  <si>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</si>
  <si>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</si>
  <si>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</si>
  <si>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</si>
  <si>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</si>
  <si>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</si>
  <si>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</si>
  <si>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</si>
  <si>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</si>
  <si>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</si>
  <si>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</si>
  <si>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</si>
  <si>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</si>
  <si>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</si>
  <si>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</si>
  <si>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</si>
  <si>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</si>
  <si>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</si>
  <si>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</si>
  <si>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</si>
  <si>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</si>
  <si>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</si>
  <si>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</si>
  <si>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</si>
  <si>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</si>
  <si>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</si>
  <si>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</si>
  <si>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</si>
  <si>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</si>
  <si>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</si>
  <si>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</si>
  <si>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</si>
  <si>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</si>
  <si>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</si>
  <si>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</si>
  <si>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</si>
  <si>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</si>
  <si>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</si>
  <si>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</si>
  <si>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</si>
  <si>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</si>
  <si>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</si>
  <si>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</si>
  <si>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</si>
  <si>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</si>
  <si>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</si>
  <si>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</si>
  <si>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</si>
  <si>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</si>
  <si>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</si>
  <si>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</si>
  <si>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</si>
  <si>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</si>
  <si>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</si>
  <si>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</si>
  <si>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</si>
  <si>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</si>
  <si>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</si>
  <si>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</si>
  <si>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</si>
  <si>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</si>
  <si>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</si>
  <si>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</si>
  <si>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</si>
  <si>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</si>
  <si>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</si>
  <si>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</si>
  <si>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</si>
  <si>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</si>
  <si>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</si>
  <si>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</si>
  <si>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</si>
  <si>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</si>
  <si>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</si>
  <si>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</si>
  <si>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</si>
  <si>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</si>
  <si>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</si>
  <si>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</si>
  <si>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</si>
  <si>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</si>
  <si>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</si>
  <si>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</si>
  <si>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</si>
  <si>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</si>
  <si>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</si>
  <si>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</si>
  <si>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</si>
  <si>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</si>
  <si>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</si>
  <si>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</si>
  <si>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</si>
  <si>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</si>
  <si>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</si>
  <si>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</si>
  <si>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</si>
  <si>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</si>
  <si>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</si>
  <si>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</si>
  <si>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</si>
  <si>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</si>
  <si>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</si>
  <si>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</si>
  <si>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</si>
  <si>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</si>
  <si>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</si>
  <si>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</si>
  <si>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</si>
  <si>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</si>
  <si>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</si>
  <si>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</si>
  <si>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</si>
  <si>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</si>
  <si>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</si>
  <si>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</si>
  <si>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</si>
  <si>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</si>
  <si>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</si>
  <si>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</si>
  <si>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</si>
  <si>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</si>
  <si>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</si>
  <si>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</si>
  <si>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</si>
  <si>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</si>
  <si>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</si>
  <si>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</si>
  <si>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</si>
  <si>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</si>
  <si>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</si>
  <si>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</si>
  <si>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</si>
  <si>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</si>
  <si>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</si>
  <si>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</si>
  <si>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</si>
  <si>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</si>
  <si>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</si>
  <si>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</si>
  <si>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</si>
  <si>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</si>
  <si>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</si>
  <si>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</si>
  <si>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</si>
  <si>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</si>
  <si>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</si>
  <si>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</si>
  <si>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</si>
  <si>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</si>
  <si>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</si>
  <si>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</si>
  <si>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</si>
  <si>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</si>
  <si>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</si>
  <si>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</si>
  <si>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</si>
  <si>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</si>
  <si>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</si>
  <si>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</si>
  <si>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</si>
  <si>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</si>
  <si>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</si>
  <si>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</si>
  <si>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</si>
  <si>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</si>
  <si>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</si>
  <si>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</si>
  <si>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</si>
  <si>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</si>
  <si>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</si>
  <si>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</si>
  <si>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</si>
  <si>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</si>
  <si>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</si>
  <si>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</si>
  <si>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</si>
  <si>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</si>
  <si>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</si>
  <si>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</si>
  <si>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</si>
  <si>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</si>
  <si>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</si>
  <si>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</si>
  <si>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</si>
  <si>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</si>
  <si>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</si>
  <si>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</si>
  <si>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</si>
  <si>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</si>
  <si>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</si>
  <si>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</si>
  <si>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</si>
  <si>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</si>
  <si>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</si>
  <si>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</si>
  <si>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</si>
  <si>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</si>
  <si>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</si>
  <si>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</si>
  <si>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</si>
  <si>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</si>
  <si>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</si>
  <si>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</si>
  <si>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</si>
  <si>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</si>
  <si>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</si>
  <si>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</si>
  <si>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</si>
  <si>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</si>
  <si>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</si>
  <si>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</si>
  <si>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</si>
  <si>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</si>
  <si>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</si>
  <si>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</si>
  <si>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</si>
  <si>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</si>
  <si>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</si>
  <si>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</si>
  <si>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</si>
  <si>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</si>
  <si>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</si>
  <si>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</si>
  <si>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</si>
  <si>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</si>
  <si>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</si>
  <si>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</si>
  <si>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</si>
  <si>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</si>
  <si>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</si>
  <si>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</si>
  <si>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</si>
  <si>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</si>
  <si>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</si>
  <si>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</si>
  <si>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</si>
  <si>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</si>
  <si>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</si>
  <si>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</si>
  <si>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</si>
  <si>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</si>
  <si>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</si>
  <si>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</si>
  <si>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</si>
  <si>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</si>
  <si>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</si>
  <si>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</si>
  <si>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</si>
  <si>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</si>
  <si>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</si>
  <si>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</si>
  <si>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</si>
  <si>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</si>
  <si>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</si>
  <si>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</si>
  <si>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</si>
  <si>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</si>
  <si>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</si>
  <si>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</si>
  <si>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</si>
  <si>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</si>
  <si>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</si>
  <si>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</si>
  <si>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</si>
  <si>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</si>
  <si>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</si>
  <si>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</si>
  <si>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</si>
  <si>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</si>
  <si>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</si>
  <si>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</si>
  <si>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</si>
  <si>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</si>
  <si>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</si>
  <si>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</si>
  <si>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</si>
  <si>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</si>
  <si>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</si>
  <si>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</si>
  <si>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</si>
  <si>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</si>
  <si>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</si>
  <si>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</si>
  <si>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</si>
  <si>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</si>
  <si>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</si>
  <si>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</si>
  <si>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</si>
  <si>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</si>
  <si>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</si>
  <si>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</si>
  <si>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</si>
  <si>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</si>
  <si>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</si>
  <si>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</si>
  <si>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</si>
  <si>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</si>
  <si>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</si>
  <si>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</si>
  <si>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</si>
  <si>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</si>
  <si>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</si>
  <si>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</si>
  <si>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</si>
  <si>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</si>
  <si>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</si>
  <si>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</si>
  <si>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</si>
  <si>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</si>
  <si>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</si>
  <si>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</si>
  <si>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</si>
  <si>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</si>
  <si>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</si>
  <si>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</si>
  <si>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</si>
  <si>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</si>
  <si>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</si>
  <si>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</si>
  <si>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</si>
  <si>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</si>
  <si>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</si>
  <si>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</si>
  <si>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</si>
  <si>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</si>
  <si>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</si>
  <si>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</si>
  <si>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</si>
  <si>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</si>
  <si>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</si>
  <si>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</si>
  <si>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</si>
  <si>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</si>
  <si>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</si>
  <si>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</si>
  <si>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</si>
  <si>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</si>
  <si>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</si>
  <si>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</si>
  <si>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</si>
  <si>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</si>
  <si>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</si>
  <si>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</si>
  <si>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</si>
  <si>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</si>
  <si>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</si>
  <si>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</si>
  <si>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</si>
  <si>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</si>
  <si>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</si>
  <si>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</si>
  <si>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</si>
  <si>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</si>
  <si>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</si>
  <si>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</si>
  <si>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</si>
  <si>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</si>
  <si>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</si>
  <si>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</si>
  <si>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</si>
  <si>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</si>
  <si>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</si>
  <si>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</si>
  <si>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</si>
  <si>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</si>
  <si>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</si>
  <si>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</si>
  <si>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</si>
  <si>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</si>
  <si>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</si>
  <si>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</si>
  <si>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</si>
  <si>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</si>
  <si>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</si>
  <si>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</si>
  <si>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</si>
  <si>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</si>
  <si>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</si>
  <si>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</si>
  <si>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</si>
  <si>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</si>
  <si>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</si>
  <si>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</si>
  <si>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</si>
  <si>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</si>
  <si>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</si>
  <si>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</si>
  <si>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</si>
  <si>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</si>
  <si>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</si>
  <si>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</si>
  <si>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</si>
  <si>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</si>
  <si>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</si>
  <si>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</si>
  <si>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</si>
  <si>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</si>
  <si>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</si>
  <si>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</si>
  <si>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</si>
  <si>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</si>
  <si>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</si>
  <si>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</si>
  <si>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</si>
  <si>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</si>
  <si>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</si>
  <si>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</si>
  <si>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</si>
  <si>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</si>
  <si>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</si>
  <si>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</si>
  <si>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</si>
  <si>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</si>
  <si>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</si>
  <si>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</si>
  <si>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</si>
  <si>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</si>
  <si>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</si>
  <si>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</si>
  <si>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</si>
  <si>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</si>
  <si>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</si>
  <si>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</si>
  <si>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</si>
  <si>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</si>
  <si>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</si>
  <si>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</si>
  <si>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</si>
  <si>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</si>
  <si>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</si>
  <si>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</si>
  <si>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</si>
  <si>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</si>
  <si>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</si>
  <si>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</si>
  <si>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</si>
  <si>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</si>
  <si>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</si>
  <si>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</si>
  <si>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</si>
  <si>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</si>
  <si>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</si>
  <si>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</si>
  <si>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</si>
  <si>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</si>
  <si>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</si>
  <si>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</si>
  <si>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</si>
  <si>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</si>
  <si>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</si>
  <si>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</si>
  <si>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</si>
  <si>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</si>
  <si>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</si>
  <si>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</si>
  <si>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</si>
  <si>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</si>
  <si>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</si>
  <si>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</si>
  <si>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</si>
  <si>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</si>
  <si>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</si>
  <si>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</si>
  <si>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</si>
  <si>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</si>
  <si>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</si>
  <si>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</si>
  <si>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</si>
  <si>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</si>
  <si>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</si>
  <si>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</si>
  <si>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</si>
  <si>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</si>
  <si>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</si>
  <si>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</si>
  <si>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</si>
  <si>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</si>
  <si>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</si>
  <si>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</si>
  <si>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</si>
  <si>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</si>
  <si>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</si>
  <si>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</si>
  <si>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</si>
  <si>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</si>
  <si>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</si>
  <si>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</si>
  <si>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</si>
  <si>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</si>
  <si>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</si>
  <si>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</si>
  <si>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</si>
  <si>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</si>
  <si>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</si>
  <si>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</si>
  <si>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</si>
  <si>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</si>
  <si>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</si>
  <si>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</si>
  <si>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</si>
  <si>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</si>
  <si>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</si>
  <si>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</si>
  <si>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</si>
  <si>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</si>
  <si>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</si>
  <si>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</si>
  <si>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</si>
  <si>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</si>
  <si>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</si>
  <si>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</si>
  <si>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</si>
  <si>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</si>
  <si>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</si>
  <si>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</si>
  <si>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</si>
  <si>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</si>
  <si>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</si>
  <si>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</si>
  <si>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</si>
  <si>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</si>
  <si>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</si>
  <si>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</si>
  <si>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</si>
  <si>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</si>
  <si>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</si>
  <si>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</si>
  <si>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</si>
  <si>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</si>
  <si>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</si>
  <si>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</si>
  <si>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</si>
  <si>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</si>
  <si>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</si>
  <si>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</si>
  <si>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</si>
  <si>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</si>
  <si>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</si>
  <si>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</si>
  <si>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</si>
  <si>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</si>
  <si>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</si>
  <si>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</si>
  <si>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</si>
  <si>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</si>
  <si>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</si>
  <si>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</si>
  <si>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</si>
  <si>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</si>
  <si>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</si>
  <si>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</si>
  <si>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</si>
  <si>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</si>
  <si>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</si>
  <si>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</si>
  <si>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</si>
  <si>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</si>
  <si>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</si>
  <si>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</si>
  <si>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</si>
  <si>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</si>
  <si>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</si>
  <si>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</si>
  <si>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</si>
  <si>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</si>
  <si>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</si>
  <si>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</si>
  <si>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</si>
  <si>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</si>
  <si>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</si>
  <si>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</si>
  <si>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</si>
  <si>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</si>
  <si>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</si>
  <si>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</si>
  <si>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</si>
  <si>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</si>
  <si>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</si>
  <si>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</si>
  <si>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</si>
  <si>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</si>
  <si>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</si>
  <si>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</si>
  <si>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</si>
  <si>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</si>
  <si>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</si>
  <si>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</si>
  <si>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</si>
  <si>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</si>
  <si>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</si>
  <si>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</si>
  <si>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</si>
  <si>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</si>
  <si>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</si>
  <si>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</si>
  <si>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</si>
  <si>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</si>
  <si>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</si>
  <si>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</si>
  <si>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</si>
  <si>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</si>
  <si>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</si>
  <si>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</si>
  <si>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</si>
  <si>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</si>
  <si>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</si>
  <si>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</si>
  <si>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</si>
  <si>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</si>
  <si>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</si>
  <si>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</si>
  <si>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</si>
  <si>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</si>
  <si>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</si>
  <si>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</si>
  <si>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</si>
  <si>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</si>
  <si>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</si>
  <si>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</si>
  <si>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</si>
  <si>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</si>
  <si>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</si>
  <si>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</si>
  <si>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</si>
  <si>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</si>
  <si>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</si>
  <si>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</si>
  <si>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</si>
  <si>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</si>
  <si>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</si>
  <si>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</si>
  <si>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</si>
  <si>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</si>
  <si>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</si>
  <si>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</si>
  <si>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</si>
  <si>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</si>
  <si>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</si>
  <si>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</si>
  <si>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</si>
  <si>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</si>
  <si>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</si>
  <si>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</si>
  <si>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</si>
  <si>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</si>
  <si>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</si>
  <si>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</si>
  <si>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</si>
  <si>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</si>
  <si>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</si>
  <si>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</si>
  <si>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</si>
  <si>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</si>
  <si>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</si>
  <si>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</si>
  <si>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</si>
  <si>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</si>
  <si>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</si>
  <si>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</si>
  <si>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</si>
  <si>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</si>
  <si>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</si>
  <si>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</si>
  <si>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</si>
  <si>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</si>
  <si>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</si>
  <si>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</si>
  <si>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</si>
  <si>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</si>
  <si>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</si>
  <si>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</si>
  <si>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</si>
  <si>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</si>
  <si>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</si>
  <si>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</si>
  <si>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</si>
  <si>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</si>
  <si>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</si>
  <si>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</si>
  <si>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</si>
  <si>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</si>
  <si>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</si>
  <si>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</si>
  <si>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</si>
  <si>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</si>
  <si>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</si>
  <si>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</si>
  <si>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</si>
  <si>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</si>
  <si>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</si>
  <si>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</si>
  <si>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</si>
  <si>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</si>
  <si>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</si>
  <si>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</si>
  <si>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</si>
  <si>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</si>
  <si>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</si>
  <si>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</si>
  <si>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</si>
  <si>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</si>
  <si>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</si>
  <si>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</si>
  <si>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</si>
  <si>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</si>
  <si>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</si>
  <si>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</si>
  <si>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</si>
  <si>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</si>
  <si>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</si>
  <si>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</si>
  <si>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</si>
  <si>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</si>
  <si>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</si>
  <si>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</si>
  <si>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</si>
  <si>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</si>
  <si>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</si>
  <si>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</si>
  <si>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</si>
  <si>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</si>
  <si>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</si>
  <si>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</si>
  <si>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</si>
  <si>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</si>
  <si>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</si>
  <si>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</si>
  <si>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</si>
  <si>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</si>
  <si>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</si>
  <si>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</si>
  <si>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</si>
  <si>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</si>
  <si>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</si>
  <si>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</si>
  <si>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</si>
  <si>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</si>
  <si>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</si>
  <si>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</si>
  <si>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</si>
  <si>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</si>
  <si>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</si>
  <si>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</si>
  <si>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</si>
  <si>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</si>
  <si>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</si>
  <si>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</si>
  <si>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</si>
  <si>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</si>
  <si>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</si>
  <si>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</si>
  <si>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</si>
  <si>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</si>
  <si>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</si>
  <si>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</si>
  <si>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</si>
  <si>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</si>
  <si>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</si>
  <si>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</si>
  <si>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</si>
  <si>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</si>
  <si>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</si>
  <si>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</si>
  <si>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</si>
  <si>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</si>
  <si>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</si>
  <si>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</si>
  <si>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</si>
  <si>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</si>
  <si>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</si>
  <si>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</si>
  <si>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</si>
  <si>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</si>
  <si>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</si>
  <si>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</si>
  <si>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</si>
  <si>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</si>
  <si>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</si>
  <si>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</si>
  <si>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</si>
  <si>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</si>
  <si>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</si>
  <si>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</si>
  <si>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</si>
  <si>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</si>
  <si>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</si>
  <si>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</si>
  <si>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</si>
  <si>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</si>
  <si>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</si>
  <si>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</si>
  <si>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</si>
  <si>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</si>
  <si>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</si>
  <si>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</si>
  <si>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</si>
  <si>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</si>
  <si>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</si>
  <si>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</si>
  <si>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</si>
  <si>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</si>
  <si>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</si>
  <si>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</si>
  <si>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</si>
  <si>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</si>
  <si>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</si>
  <si>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</si>
  <si>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</si>
  <si>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</si>
  <si>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</si>
  <si>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</si>
  <si>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</si>
  <si>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</si>
  <si>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</si>
  <si>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</si>
  <si>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</si>
  <si>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</si>
  <si>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</si>
  <si>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</si>
  <si>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</si>
  <si>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</si>
  <si>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</si>
  <si>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</si>
  <si>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</si>
  <si>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</si>
  <si>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</si>
  <si>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</si>
  <si>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</si>
  <si>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</si>
  <si>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</si>
  <si>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</si>
  <si>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</si>
  <si>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</si>
  <si>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</si>
  <si>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</si>
  <si>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</si>
  <si>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</si>
  <si>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</si>
  <si>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</si>
  <si>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</si>
  <si>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</si>
  <si>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</si>
  <si>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</si>
  <si>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</si>
  <si>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</si>
  <si>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</si>
  <si>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</si>
  <si>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</si>
  <si>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</si>
  <si>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</si>
  <si>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</si>
  <si>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</si>
  <si>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</si>
  <si>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</si>
  <si>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</si>
  <si>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</si>
  <si>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</si>
  <si>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</si>
  <si>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</si>
  <si>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</si>
  <si>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</si>
  <si>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</si>
  <si>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</si>
  <si>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</si>
  <si>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</si>
  <si>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</si>
  <si>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</si>
  <si>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</si>
  <si>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</si>
  <si>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</si>
  <si>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</si>
  <si>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</si>
  <si>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</si>
  <si>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</si>
  <si>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</si>
  <si>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</si>
  <si>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</si>
  <si>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</si>
  <si>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</si>
  <si>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</si>
  <si>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</si>
  <si>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</si>
  <si>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</si>
  <si>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</si>
  <si>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</si>
  <si>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</si>
  <si>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</si>
  <si>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</si>
  <si>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</si>
  <si>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</si>
  <si>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</si>
  <si>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</si>
  <si>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</si>
  <si>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</si>
  <si>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</si>
  <si>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</si>
  <si>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</si>
  <si>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</si>
  <si>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</si>
  <si>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</si>
  <si>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</si>
  <si>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</si>
  <si>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</si>
  <si>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</si>
  <si>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</si>
  <si>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</si>
  <si>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</si>
  <si>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</si>
  <si>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</si>
  <si>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</si>
  <si>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</si>
  <si>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</si>
  <si>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</si>
  <si>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</si>
  <si>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</si>
  <si>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</si>
  <si>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</si>
  <si>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</si>
  <si>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</si>
  <si>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</si>
  <si>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</si>
  <si>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</si>
  <si>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</si>
  <si>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</si>
  <si>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</si>
  <si>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</si>
  <si>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</si>
  <si>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</si>
  <si>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</si>
  <si>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</si>
  <si>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</si>
  <si>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</si>
  <si>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</si>
  <si>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</si>
  <si>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</si>
  <si>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</si>
  <si>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</si>
  <si>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</si>
  <si>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</si>
  <si>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</si>
  <si>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</si>
  <si>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</si>
  <si>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</si>
  <si>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</si>
  <si>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</si>
  <si>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</si>
  <si>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</si>
  <si>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</si>
  <si>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</si>
  <si>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</si>
  <si>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</si>
  <si>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</si>
  <si>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</si>
  <si>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</si>
  <si>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</si>
  <si>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</si>
  <si>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</si>
  <si>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</si>
  <si>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</si>
  <si>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</si>
  <si>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</si>
  <si>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</si>
  <si>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</si>
  <si>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</si>
  <si>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</si>
  <si>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</si>
  <si>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</si>
  <si>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</si>
  <si>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</si>
  <si>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</si>
  <si>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</si>
  <si>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</si>
  <si>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</si>
  <si>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</si>
  <si>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</si>
  <si>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</si>
  <si>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</si>
  <si>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</si>
  <si>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</si>
  <si>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</si>
  <si>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</si>
  <si>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</si>
  <si>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</si>
  <si>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</si>
  <si>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</si>
  <si>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</si>
  <si>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</si>
  <si>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</si>
  <si>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</si>
  <si>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</si>
  <si>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</si>
  <si>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</si>
  <si>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</si>
  <si>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</si>
  <si>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</si>
  <si>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</si>
  <si>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</si>
  <si>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</si>
  <si>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</si>
  <si>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</si>
  <si>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</si>
  <si>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</si>
  <si>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</si>
  <si>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</si>
  <si>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</si>
  <si>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</si>
  <si>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</si>
  <si>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</si>
  <si>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</si>
  <si>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</si>
  <si>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</si>
  <si>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</si>
  <si>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</si>
  <si>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</si>
  <si>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</si>
  <si>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</si>
  <si>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</si>
  <si>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</si>
  <si>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</si>
  <si>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</si>
  <si>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</si>
  <si>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</si>
  <si>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</si>
  <si>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</si>
  <si>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</si>
  <si>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</si>
  <si>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</si>
  <si>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</si>
  <si>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</si>
  <si>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</si>
  <si>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</si>
  <si>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</si>
  <si>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</si>
  <si>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</si>
  <si>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</si>
  <si>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</si>
  <si>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</si>
  <si>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</si>
  <si>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</si>
  <si>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</si>
  <si>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</si>
  <si>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</si>
  <si>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</si>
  <si>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</si>
  <si>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</si>
  <si>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</si>
  <si>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</si>
  <si>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</si>
  <si>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</si>
  <si>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</si>
  <si>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</si>
  <si>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</si>
  <si>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</si>
  <si>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</si>
  <si>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</si>
  <si>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</si>
  <si>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</si>
  <si>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</si>
  <si>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</si>
  <si>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</si>
  <si>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</si>
  <si>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</si>
  <si>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</si>
  <si>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</si>
  <si>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</si>
  <si>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</si>
  <si>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</si>
  <si>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</si>
  <si>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</si>
  <si>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</si>
  <si>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</si>
  <si>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</si>
  <si>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</si>
  <si>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</si>
  <si>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</si>
  <si>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</si>
  <si>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</si>
  <si>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</si>
  <si>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</si>
  <si>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</si>
  <si>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</si>
  <si>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</si>
  <si>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</si>
  <si>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</si>
  <si>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</si>
  <si>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</si>
  <si>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</si>
  <si>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</si>
  <si>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</si>
  <si>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</si>
  <si>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</si>
  <si>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</si>
  <si>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</si>
  <si>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</si>
  <si>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</si>
  <si>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</si>
  <si>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</si>
  <si>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</si>
  <si>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</si>
  <si>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</si>
  <si>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</si>
  <si>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</si>
  <si>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</si>
  <si>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</si>
  <si>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</si>
  <si>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</si>
  <si>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</si>
  <si>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</si>
  <si>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</si>
  <si>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</si>
  <si>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</si>
  <si>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</si>
  <si>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</si>
  <si>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</si>
  <si>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</si>
  <si>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</si>
  <si>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</si>
  <si>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</si>
  <si>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</si>
  <si>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</si>
  <si>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</si>
  <si>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</si>
  <si>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</si>
  <si>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</si>
  <si>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</si>
  <si>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</si>
  <si>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</si>
  <si>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</si>
  <si>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</si>
  <si>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</si>
  <si>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</si>
  <si>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</si>
  <si>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</si>
  <si>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</si>
  <si>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</si>
  <si>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</si>
  <si>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</si>
  <si>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</si>
  <si>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</si>
  <si>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</si>
  <si>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</si>
  <si>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</si>
  <si>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</si>
  <si>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</si>
  <si>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</si>
  <si>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</si>
  <si>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</si>
  <si>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</si>
  <si>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</si>
  <si>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</si>
  <si>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</si>
  <si>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</si>
  <si>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</si>
  <si>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</si>
  <si>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</si>
  <si>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</si>
  <si>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</si>
  <si>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</si>
  <si>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</si>
  <si>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</si>
  <si>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</si>
  <si>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</si>
  <si>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</si>
  <si>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</si>
  <si>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</si>
  <si>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</si>
  <si>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</si>
  <si>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</si>
  <si>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</si>
  <si>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</si>
  <si>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</si>
  <si>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</si>
  <si>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</si>
  <si>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</si>
  <si>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</si>
  <si>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</si>
  <si>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</si>
  <si>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</si>
  <si>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</si>
  <si>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</si>
  <si>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</si>
  <si>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</si>
  <si>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</si>
  <si>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</si>
  <si>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</si>
  <si>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</si>
  <si>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</si>
  <si>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</si>
  <si>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</si>
  <si>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</si>
  <si>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</si>
  <si>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</si>
  <si>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</si>
  <si>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</si>
  <si>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</si>
  <si>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</si>
  <si>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</si>
  <si>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</si>
  <si>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</si>
  <si>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</si>
  <si>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</si>
  <si>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</si>
  <si>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</si>
  <si>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</si>
  <si>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</si>
  <si>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</si>
  <si>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</si>
  <si>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</si>
  <si>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</si>
  <si>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</si>
  <si>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</si>
  <si>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</si>
  <si>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</si>
  <si>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</si>
  <si>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</si>
  <si>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</si>
  <si>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</si>
  <si>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</si>
  <si>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</si>
  <si>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</si>
  <si>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</si>
  <si>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</si>
  <si>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</si>
  <si>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</si>
  <si>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</si>
  <si>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</si>
  <si>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</si>
  <si>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</si>
  <si>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</si>
  <si>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</si>
  <si>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</si>
  <si>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</si>
  <si>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</si>
  <si>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</si>
  <si>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</si>
  <si>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</si>
  <si>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</si>
  <si>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</si>
  <si>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</si>
  <si>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</si>
  <si>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</si>
  <si>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</si>
  <si>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</si>
  <si>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</si>
  <si>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</si>
  <si>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</si>
  <si>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</si>
  <si>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</si>
  <si>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</si>
  <si>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</si>
  <si>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</si>
  <si>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</si>
  <si>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</si>
  <si>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</si>
  <si>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</si>
  <si>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</si>
  <si>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</si>
  <si>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</si>
  <si>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</si>
  <si>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</si>
  <si>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</si>
  <si>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</si>
  <si>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</si>
  <si>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</si>
  <si>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</si>
  <si>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</si>
  <si>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</si>
  <si>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</si>
  <si>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</si>
  <si>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</si>
  <si>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</si>
  <si>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</si>
  <si>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</si>
  <si>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</si>
  <si>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</si>
  <si>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</si>
  <si>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</si>
  <si>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</si>
  <si>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</si>
  <si>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</si>
  <si>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</si>
  <si>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</si>
  <si>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</si>
  <si>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</si>
  <si>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</si>
  <si>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</si>
  <si>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</si>
  <si>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</si>
  <si>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</si>
  <si>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</si>
  <si>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</si>
  <si>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</si>
  <si>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</si>
  <si>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</si>
  <si>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</si>
  <si>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</si>
  <si>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</si>
  <si>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</si>
  <si>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</si>
  <si>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</si>
  <si>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</si>
  <si>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</si>
  <si>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</si>
  <si>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</si>
  <si>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</si>
  <si>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</si>
  <si>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</si>
  <si>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</si>
  <si>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</si>
  <si>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</si>
  <si>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</si>
  <si>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</si>
  <si>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</si>
  <si>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</si>
  <si>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</si>
  <si>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</si>
  <si>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</si>
  <si>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</si>
  <si>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</si>
  <si>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</si>
  <si>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</si>
  <si>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</si>
  <si>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</si>
  <si>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</si>
  <si>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</si>
  <si>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</si>
  <si>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</si>
  <si>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</si>
  <si>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</si>
  <si>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</si>
  <si>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</si>
  <si>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</si>
  <si>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</si>
  <si>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</si>
  <si>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</si>
  <si>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</si>
  <si>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</si>
  <si>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</si>
  <si>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</si>
  <si>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</si>
  <si>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</si>
  <si>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</si>
  <si>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</si>
  <si>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</si>
  <si>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</si>
  <si>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</si>
  <si>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</si>
  <si>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</si>
  <si>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</si>
  <si>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</si>
  <si>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</si>
  <si>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</si>
  <si>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</si>
  <si>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</si>
  <si>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</si>
  <si>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</si>
  <si>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</si>
  <si>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</si>
  <si>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</si>
  <si>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</si>
  <si>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</si>
  <si>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</si>
  <si>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</si>
  <si>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</si>
  <si>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</si>
  <si>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</si>
  <si>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</si>
  <si>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</si>
  <si>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</si>
  <si>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</si>
  <si>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</si>
  <si>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</si>
  <si>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</si>
  <si>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</si>
  <si>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</si>
  <si>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</si>
  <si>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</si>
  <si>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</si>
  <si>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</si>
  <si>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</si>
  <si>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</si>
  <si>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</si>
  <si>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</si>
  <si>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</si>
  <si>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</si>
  <si>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</si>
  <si>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</si>
  <si>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</si>
  <si>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</si>
  <si>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</si>
  <si>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</si>
  <si>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</si>
  <si>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</si>
  <si>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</si>
  <si>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</si>
  <si>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</si>
  <si>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</si>
  <si>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</si>
  <si>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</si>
  <si>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</si>
  <si>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</si>
  <si>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</si>
  <si>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</si>
  <si>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</si>
  <si>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</si>
  <si>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</si>
  <si>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</si>
  <si>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</si>
  <si>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</si>
  <si>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</si>
  <si>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</si>
  <si>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</si>
  <si>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</si>
  <si>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</si>
  <si>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</si>
  <si>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</si>
  <si>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</si>
  <si>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</si>
  <si>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</si>
  <si>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</si>
  <si>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</si>
  <si>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</si>
  <si>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</si>
  <si>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</si>
  <si>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</si>
  <si>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</si>
  <si>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</si>
  <si>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</si>
  <si>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</si>
  <si>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</si>
  <si>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</si>
  <si>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</si>
  <si>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</si>
  <si>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</si>
  <si>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</si>
  <si>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</si>
  <si>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</si>
  <si>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</si>
  <si>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</si>
  <si>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</si>
  <si>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</si>
  <si>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</si>
  <si>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</si>
  <si>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</si>
  <si>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</si>
  <si>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</si>
  <si>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</si>
  <si>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</si>
  <si>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</si>
  <si>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</si>
  <si>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</si>
  <si>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</si>
  <si>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</si>
  <si>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</si>
  <si>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</si>
  <si>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</si>
  <si>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</si>
  <si>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</si>
  <si>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</si>
  <si>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</si>
  <si>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</si>
  <si>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</si>
  <si>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</si>
  <si>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</si>
  <si>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</si>
  <si>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</si>
  <si>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</si>
  <si>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</si>
  <si>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</si>
  <si>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</si>
  <si>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</si>
  <si>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</si>
  <si>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</si>
  <si>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</si>
  <si>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</si>
  <si>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</si>
  <si>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</si>
  <si>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</si>
  <si>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</si>
  <si>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</si>
  <si>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</si>
  <si>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</si>
  <si>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</si>
  <si>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</si>
  <si>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</si>
  <si>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</si>
  <si>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</si>
  <si>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</si>
  <si>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</si>
  <si>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</si>
  <si>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</si>
  <si>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</si>
  <si>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</si>
  <si>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</si>
  <si>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</si>
  <si>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</si>
  <si>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</si>
  <si>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</si>
  <si>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</si>
  <si>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</si>
  <si>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</si>
  <si>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</si>
  <si>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</si>
  <si>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</si>
  <si>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</si>
  <si>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</si>
  <si>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</si>
  <si>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</si>
  <si>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</si>
  <si>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</si>
  <si>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</si>
  <si>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</si>
  <si>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</si>
  <si>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</si>
  <si>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</si>
  <si>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</si>
  <si>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</si>
  <si>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</si>
  <si>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</si>
  <si>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</si>
  <si>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</si>
  <si>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</si>
  <si>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</si>
  <si>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</si>
  <si>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</si>
  <si>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</si>
  <si>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</si>
  <si>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</si>
  <si>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</si>
  <si>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</si>
  <si>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</si>
  <si>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</si>
  <si>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</si>
  <si>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</si>
  <si>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</si>
  <si>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</si>
  <si>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</si>
  <si>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</si>
  <si>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</si>
  <si>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</si>
  <si>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</si>
  <si>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</si>
  <si>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</si>
  <si>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</si>
  <si>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</si>
  <si>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</si>
  <si>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</si>
  <si>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</si>
  <si>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</si>
  <si>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</si>
  <si>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</si>
  <si>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</si>
  <si>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</si>
  <si>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</si>
  <si>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</si>
  <si>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</si>
  <si>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</si>
  <si>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</si>
  <si>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</si>
  <si>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</si>
  <si>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</si>
  <si>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</si>
  <si>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</si>
  <si>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</si>
  <si>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</si>
  <si>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</si>
  <si>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</si>
  <si>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</si>
  <si>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</si>
  <si>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</si>
  <si>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</si>
  <si>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</si>
  <si>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</si>
  <si>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</si>
  <si>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</si>
  <si>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</si>
  <si>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</si>
  <si>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</si>
  <si>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</si>
  <si>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</si>
  <si>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</si>
  <si>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</si>
  <si>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</si>
  <si>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</si>
  <si>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</si>
  <si>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</si>
  <si>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</si>
  <si>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</si>
  <si>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</si>
  <si>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</si>
  <si>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</si>
  <si>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</si>
  <si>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</si>
  <si>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</si>
  <si>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</si>
  <si>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</si>
  <si>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</si>
  <si>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</si>
  <si>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</si>
  <si>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</si>
  <si>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</si>
  <si>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</si>
  <si>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</si>
  <si>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</si>
  <si>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</si>
  <si>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</si>
  <si>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</si>
  <si>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</si>
  <si>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</si>
  <si>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</si>
  <si>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</si>
  <si>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</si>
  <si>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</si>
  <si>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</si>
  <si>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</si>
  <si>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</si>
  <si>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</si>
  <si>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</si>
  <si>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</si>
  <si>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</si>
  <si>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</si>
  <si>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</si>
  <si>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</si>
  <si>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</si>
  <si>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</si>
  <si>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</si>
  <si>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</si>
  <si>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</si>
  <si>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</si>
  <si>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</si>
  <si>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</si>
  <si>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</si>
  <si>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</si>
  <si>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</si>
  <si>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</si>
  <si>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</si>
  <si>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</si>
  <si>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</si>
  <si>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</si>
  <si>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</si>
  <si>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</si>
  <si>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</si>
  <si>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</si>
  <si>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</si>
  <si>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</si>
  <si>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</si>
  <si>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</si>
  <si>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</si>
  <si>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</si>
  <si>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</si>
  <si>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</si>
  <si>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</si>
  <si>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</si>
  <si>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</si>
  <si>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</si>
  <si>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</si>
  <si>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</si>
  <si>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</si>
  <si>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</si>
  <si>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</si>
  <si>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</si>
  <si>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</si>
  <si>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</si>
  <si>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</si>
  <si>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</si>
  <si>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</si>
  <si>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</si>
  <si>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</si>
  <si>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</si>
  <si>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</si>
  <si>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</si>
  <si>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</si>
  <si>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</si>
  <si>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</si>
  <si>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</si>
  <si>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</si>
  <si>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</si>
  <si>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</si>
  <si>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</si>
  <si>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</si>
  <si>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</si>
  <si>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</si>
  <si>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</si>
  <si>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</si>
  <si>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</si>
  <si>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</si>
  <si>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</si>
  <si>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</si>
  <si>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</si>
  <si>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</si>
  <si>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</si>
  <si>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</si>
  <si>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</si>
  <si>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</si>
  <si>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</si>
  <si>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</si>
  <si>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</si>
  <si>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</si>
  <si>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</si>
  <si>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</si>
  <si>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</si>
  <si>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</si>
  <si>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</si>
  <si>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</si>
  <si>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</si>
  <si>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</si>
  <si>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</si>
  <si>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</si>
  <si>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</si>
  <si>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</si>
  <si>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</si>
  <si>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</si>
  <si>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</si>
  <si>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</si>
  <si>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</si>
  <si>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</si>
  <si>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</si>
  <si>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</si>
  <si>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</si>
  <si>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</si>
  <si>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</si>
  <si>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</si>
  <si>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</si>
  <si>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</si>
  <si>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</si>
  <si>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</si>
  <si>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</si>
  <si>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</si>
  <si>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</si>
  <si>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</si>
  <si>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</si>
  <si>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</si>
  <si>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</si>
  <si>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</si>
  <si>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</si>
  <si>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</si>
  <si>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</si>
  <si>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</si>
  <si>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</si>
  <si>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</si>
  <si>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</si>
  <si>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</si>
  <si>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</si>
  <si>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</si>
  <si>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</si>
  <si>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</si>
  <si>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</si>
  <si>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</si>
  <si>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</si>
  <si>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</si>
  <si>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</si>
  <si>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</si>
  <si>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</si>
  <si>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</si>
  <si>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</si>
  <si>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</si>
  <si>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</si>
  <si>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</si>
  <si>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</si>
  <si>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</si>
  <si>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</si>
  <si>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</si>
  <si>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</si>
  <si>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</si>
  <si>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</si>
  <si>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</si>
  <si>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</si>
  <si>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</si>
  <si>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</si>
  <si>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</si>
  <si>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</si>
  <si>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</si>
  <si>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</si>
  <si>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</si>
  <si>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</si>
  <si>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</si>
  <si>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</si>
  <si>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</si>
  <si>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</si>
  <si>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</si>
  <si>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</si>
  <si>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</si>
  <si>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</si>
  <si>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</si>
  <si>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</si>
  <si>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</si>
  <si>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</si>
  <si>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</si>
  <si>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</si>
  <si>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</si>
  <si>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</si>
  <si>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</si>
  <si>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</si>
  <si>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</si>
  <si>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</si>
  <si>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</si>
  <si>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</si>
  <si>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</si>
  <si>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</si>
  <si>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</si>
  <si>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</si>
  <si>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</si>
  <si>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</si>
  <si>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</si>
  <si>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</si>
  <si>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</si>
  <si>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</si>
  <si>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</si>
  <si>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</si>
  <si>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</si>
  <si>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</si>
  <si>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</si>
  <si>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</si>
  <si>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</si>
  <si>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</si>
  <si>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</si>
  <si>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</si>
  <si>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</si>
  <si>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</si>
  <si>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</si>
  <si>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</si>
  <si>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</si>
  <si>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</si>
  <si>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</si>
  <si>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</si>
  <si>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</si>
  <si>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</si>
  <si>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</si>
  <si>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</si>
  <si>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</si>
  <si>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</si>
  <si>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</si>
  <si>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</si>
  <si>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</si>
  <si>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</si>
  <si>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</si>
  <si>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</si>
  <si>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</si>
  <si>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</si>
  <si>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</si>
  <si>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</si>
  <si>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</si>
  <si>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</si>
  <si>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</si>
  <si>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</si>
  <si>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</si>
  <si>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</si>
  <si>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</si>
  <si>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</si>
  <si>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</si>
  <si>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</si>
  <si>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</si>
  <si>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</si>
  <si>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</si>
  <si>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</si>
  <si>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</si>
  <si>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</si>
  <si>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</si>
  <si>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</si>
  <si>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</si>
  <si>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</si>
  <si>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</si>
  <si>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</si>
  <si>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</si>
  <si>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</si>
  <si>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</si>
  <si>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</si>
  <si>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</si>
  <si>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</si>
  <si>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</si>
  <si>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</si>
  <si>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</si>
  <si>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</si>
  <si>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</si>
  <si>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</si>
  <si>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</si>
  <si>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</si>
  <si>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</si>
  <si>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</si>
  <si>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</si>
  <si>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</si>
  <si>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</si>
  <si>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</si>
  <si>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</si>
  <si>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</si>
  <si>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</si>
  <si>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</si>
  <si>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</si>
  <si>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</si>
  <si>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</si>
  <si>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</si>
  <si>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</si>
  <si>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</si>
  <si>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</si>
  <si>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</si>
  <si>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</si>
  <si>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</si>
  <si>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</si>
  <si>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</si>
  <si>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</si>
  <si>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</si>
  <si>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</si>
  <si>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</si>
  <si>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</si>
  <si>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</si>
  <si>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</si>
  <si>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</si>
  <si>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</si>
  <si>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</si>
  <si>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</si>
  <si>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</si>
  <si>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</si>
  <si>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</si>
  <si>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</si>
  <si>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</si>
  <si>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</si>
  <si>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</si>
  <si>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</si>
  <si>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</si>
  <si>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</si>
  <si>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</si>
  <si>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</si>
  <si>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</si>
  <si>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</si>
  <si>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</si>
  <si>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</si>
  <si>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</si>
  <si>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</si>
  <si>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</si>
  <si>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</si>
  <si>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</si>
  <si>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</si>
  <si>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</si>
  <si>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</si>
  <si>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</si>
  <si>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</si>
  <si>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</si>
  <si>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</si>
  <si>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</si>
  <si>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</si>
  <si>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</si>
  <si>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</si>
  <si>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</si>
  <si>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</si>
  <si>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</si>
  <si>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</si>
  <si>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</si>
  <si>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</si>
  <si>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</si>
  <si>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</si>
  <si>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</si>
  <si>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</si>
  <si>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</si>
  <si>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</si>
  <si>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</si>
  <si>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</si>
  <si>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</si>
  <si>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</si>
  <si>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</si>
  <si>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</si>
  <si>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</si>
  <si>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</si>
  <si>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</si>
  <si>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</si>
  <si>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</si>
  <si>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</si>
  <si>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</si>
  <si>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</si>
  <si>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</si>
  <si>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</si>
  <si>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</si>
  <si>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</si>
  <si>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</si>
  <si>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</si>
  <si>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</si>
  <si>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</si>
  <si>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</si>
  <si>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</si>
  <si>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</si>
  <si>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</si>
  <si>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</si>
  <si>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</si>
  <si>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</si>
  <si>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</si>
  <si>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</si>
  <si>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</si>
  <si>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</si>
  <si>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</si>
  <si>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</si>
  <si>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</si>
  <si>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</si>
  <si>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</si>
  <si>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</si>
  <si>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</si>
  <si>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</si>
  <si>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</si>
  <si>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</si>
  <si>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</si>
  <si>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</si>
  <si>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</si>
  <si>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</si>
  <si>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</si>
  <si>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</si>
  <si>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</si>
  <si>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</si>
  <si>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</si>
  <si>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</si>
  <si>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</si>
  <si>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</si>
  <si>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</si>
  <si>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</si>
  <si>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</si>
  <si>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</si>
  <si>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</si>
  <si>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</si>
  <si>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</si>
  <si>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</si>
  <si>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</si>
  <si>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</si>
  <si>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</si>
  <si>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</si>
  <si>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</si>
  <si>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</si>
  <si>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</si>
  <si>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</si>
  <si>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</si>
  <si>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</si>
  <si>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</si>
  <si>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</si>
  <si>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</si>
  <si>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</si>
  <si>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</si>
  <si>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</si>
  <si>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</si>
  <si>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</si>
  <si>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</si>
  <si>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</si>
  <si>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</si>
  <si>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</si>
  <si>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</si>
  <si>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</si>
  <si>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</si>
  <si>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</si>
  <si>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</si>
  <si>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</si>
  <si>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</si>
  <si>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</si>
  <si>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</si>
  <si>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</si>
  <si>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</si>
  <si>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</si>
  <si>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</si>
  <si>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</si>
  <si>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</si>
  <si>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</si>
  <si>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</si>
  <si>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</si>
  <si>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</si>
  <si>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</si>
  <si>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</si>
  <si>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</si>
  <si>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</si>
  <si>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</si>
  <si>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</si>
  <si>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</si>
  <si>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</si>
  <si>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</si>
  <si>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</si>
  <si>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</si>
  <si>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</si>
  <si>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</si>
  <si>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</si>
  <si>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</si>
  <si>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</si>
  <si>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</si>
  <si>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</si>
  <si>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</si>
  <si>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</si>
  <si>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</si>
  <si>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</si>
  <si>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</si>
  <si>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</si>
  <si>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</si>
  <si>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</si>
  <si>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</si>
  <si>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</si>
  <si>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</si>
  <si>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</si>
  <si>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</si>
  <si>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</si>
  <si>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</si>
  <si>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</si>
  <si>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</si>
  <si>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</si>
  <si>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</si>
  <si>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</si>
  <si>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</si>
  <si>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</si>
  <si>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</si>
  <si>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</si>
  <si>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</si>
  <si>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</si>
  <si>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</si>
  <si>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</si>
  <si>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</si>
  <si>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</si>
  <si>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</si>
  <si>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</si>
  <si>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</si>
  <si>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</si>
  <si>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</si>
  <si>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</si>
  <si>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</si>
  <si>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</si>
  <si>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</si>
  <si>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</si>
  <si>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</si>
  <si>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</si>
  <si>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</si>
  <si>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</si>
  <si>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</si>
  <si>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</si>
  <si>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</si>
  <si>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</si>
  <si>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</si>
  <si>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</si>
  <si>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</si>
  <si>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</si>
  <si>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</si>
  <si>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</si>
  <si>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</si>
  <si>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</si>
  <si>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</si>
  <si>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</si>
  <si>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</si>
  <si>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</si>
  <si>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</si>
  <si>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</si>
  <si>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</si>
  <si>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</si>
  <si>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</si>
  <si>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</si>
  <si>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</si>
  <si>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</si>
  <si>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</si>
  <si>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</si>
  <si>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</si>
  <si>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</si>
  <si>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</si>
  <si>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</si>
  <si>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</si>
  <si>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</si>
  <si>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</si>
  <si>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</si>
  <si>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</si>
  <si>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</si>
  <si>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</si>
  <si>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</si>
  <si>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</si>
  <si>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</si>
  <si>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</si>
  <si>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</si>
  <si>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</si>
  <si>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</si>
  <si>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</si>
  <si>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</si>
  <si>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</si>
  <si>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</si>
  <si>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</si>
  <si>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</si>
  <si>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</si>
  <si>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</si>
  <si>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</si>
  <si>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</si>
  <si>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</si>
  <si>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</si>
  <si>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</si>
  <si>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</si>
  <si>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</si>
  <si>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</si>
  <si>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</si>
  <si>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</si>
  <si>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</si>
  <si>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</si>
  <si>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</si>
  <si>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</si>
  <si>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</si>
  <si>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</si>
  <si>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</si>
  <si>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</si>
  <si>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</si>
  <si>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</si>
  <si>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</si>
  <si>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</si>
  <si>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</si>
  <si>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</si>
  <si>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</si>
  <si>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</si>
  <si>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</si>
  <si>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</si>
  <si>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</si>
  <si>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</si>
  <si>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</si>
  <si>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</si>
  <si>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</si>
  <si>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</si>
  <si>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</si>
  <si>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</si>
  <si>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</si>
  <si>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</si>
  <si>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</si>
  <si>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</si>
  <si>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</si>
  <si>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</si>
  <si>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</si>
  <si>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</si>
  <si>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</si>
  <si>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</si>
  <si>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</si>
  <si>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</si>
  <si>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</si>
  <si>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</si>
  <si>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</si>
  <si>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</si>
  <si>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</si>
  <si>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</si>
  <si>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</si>
  <si>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</si>
  <si>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</si>
  <si>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</si>
  <si>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</si>
  <si>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</si>
  <si>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</si>
  <si>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</si>
  <si>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</si>
  <si>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</si>
  <si>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</si>
  <si>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</si>
  <si>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</si>
  <si>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</si>
  <si>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</si>
  <si>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</si>
  <si>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</si>
  <si>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</si>
  <si>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</si>
  <si>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</si>
  <si>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</si>
  <si>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</si>
  <si>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</si>
  <si>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</si>
  <si>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</si>
  <si>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</si>
  <si>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</si>
  <si>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</si>
  <si>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</si>
  <si>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</si>
  <si>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</si>
  <si>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</si>
  <si>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</si>
  <si>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</si>
  <si>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</si>
  <si>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</si>
  <si>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</si>
  <si>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</si>
  <si>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</si>
  <si>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</si>
  <si>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</si>
  <si>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</si>
  <si>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</si>
  <si>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</si>
  <si>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</si>
  <si>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</si>
  <si>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</si>
  <si>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</si>
  <si>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</si>
  <si>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</si>
  <si>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</si>
  <si>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</si>
  <si>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</si>
  <si>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</si>
  <si>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</si>
  <si>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</si>
  <si>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</si>
  <si>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</si>
  <si>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</si>
  <si>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</si>
  <si>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</si>
  <si>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</si>
  <si>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</si>
  <si>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</si>
  <si>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</si>
  <si>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</si>
  <si>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</si>
  <si>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</si>
  <si>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</si>
  <si>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</si>
  <si>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</si>
  <si>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</si>
  <si>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</si>
  <si>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</si>
  <si>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</si>
  <si>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</si>
  <si>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</si>
  <si>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</si>
  <si>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</si>
  <si>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</si>
  <si>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</si>
  <si>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</si>
  <si>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</si>
  <si>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</si>
  <si>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</si>
  <si>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</si>
  <si>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</si>
  <si>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</si>
  <si>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</si>
  <si>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</si>
  <si>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</si>
  <si>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</si>
  <si>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</si>
  <si>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</si>
  <si>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</si>
  <si>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</si>
  <si>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</si>
  <si>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</si>
  <si>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</si>
  <si>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</si>
  <si>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</si>
  <si>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</si>
  <si>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</si>
  <si>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</si>
  <si>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</si>
  <si>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</si>
  <si>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</si>
  <si>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</si>
  <si>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</si>
  <si>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</si>
  <si>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</si>
  <si>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</si>
  <si>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</si>
  <si>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</si>
  <si>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</si>
  <si>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</si>
  <si>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</si>
  <si>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</si>
  <si>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</si>
  <si>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</si>
  <si>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</si>
  <si>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</si>
  <si>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</si>
  <si>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</si>
  <si>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</si>
  <si>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</si>
  <si>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</si>
  <si>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</si>
  <si>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</si>
  <si>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</si>
  <si>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</si>
  <si>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</si>
  <si>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</si>
  <si>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</si>
  <si>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</si>
  <si>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</si>
  <si>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</si>
  <si>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</si>
  <si>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</si>
  <si>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</si>
  <si>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</si>
  <si>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</si>
  <si>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</si>
  <si>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</si>
  <si>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</si>
  <si>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</si>
  <si>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</si>
  <si>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</si>
  <si>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</si>
  <si>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</si>
  <si>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</si>
  <si>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</si>
  <si>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</si>
  <si>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</si>
  <si>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</si>
  <si>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</si>
  <si>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</si>
  <si>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</si>
  <si>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</si>
  <si>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</si>
  <si>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</si>
  <si>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</si>
  <si>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</si>
  <si>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</si>
  <si>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</si>
  <si>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</si>
  <si>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</si>
  <si>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</si>
  <si>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</si>
  <si>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</si>
  <si>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</si>
  <si>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</si>
  <si>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</si>
  <si>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</si>
  <si>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</si>
  <si>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</si>
  <si>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</si>
  <si>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</si>
  <si>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</si>
  <si>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</si>
  <si>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</si>
  <si>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</si>
  <si>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</si>
  <si>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</si>
  <si>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</si>
  <si>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</si>
  <si>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</si>
  <si>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</si>
  <si>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</si>
  <si>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</si>
  <si>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</si>
  <si>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</si>
  <si>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</si>
  <si>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</si>
  <si>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</si>
  <si>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</si>
  <si>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</si>
  <si>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</si>
  <si>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</si>
  <si>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</si>
  <si>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</si>
  <si>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</si>
  <si>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</si>
  <si>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</si>
  <si>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</si>
  <si>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</si>
  <si>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</si>
  <si>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</si>
  <si>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</si>
  <si>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</si>
  <si>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</si>
  <si>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</si>
  <si>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</si>
  <si>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</si>
  <si>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</si>
  <si>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</si>
  <si>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</si>
  <si>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</si>
  <si>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</si>
  <si>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</si>
  <si>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</si>
  <si>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</si>
  <si>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</si>
  <si>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</si>
  <si>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</si>
  <si>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</si>
  <si>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</si>
  <si>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</si>
  <si>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</si>
  <si>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</si>
  <si>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</si>
  <si>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</si>
  <si>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</si>
  <si>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</si>
  <si>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</si>
  <si>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</si>
  <si>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</si>
  <si>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</si>
  <si>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</si>
  <si>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</si>
  <si>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</si>
  <si>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</si>
  <si>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</si>
  <si>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</si>
  <si>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</si>
  <si>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</si>
  <si>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</si>
  <si>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</si>
  <si>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</si>
  <si>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</si>
  <si>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</si>
  <si>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</si>
  <si>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</si>
  <si>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</si>
  <si>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</si>
  <si>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</si>
  <si>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</si>
  <si>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</si>
  <si>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</si>
  <si>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</si>
  <si>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</si>
  <si>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</si>
  <si>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</si>
  <si>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</si>
  <si>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</si>
  <si>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</si>
  <si>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</si>
  <si>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</si>
  <si>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</si>
  <si>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</si>
  <si>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</si>
  <si>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</si>
  <si>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</si>
  <si>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</si>
  <si>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</si>
  <si>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</si>
  <si>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</si>
  <si>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</si>
  <si>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</si>
  <si>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</si>
  <si>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</si>
  <si>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</si>
  <si>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</si>
  <si>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</si>
  <si>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</si>
  <si>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</si>
  <si>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</si>
  <si>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</si>
  <si>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</si>
  <si>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</si>
  <si>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</si>
  <si>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</si>
  <si>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</si>
  <si>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</si>
  <si>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</si>
  <si>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</si>
  <si>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</si>
  <si>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</si>
  <si>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</si>
  <si>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</si>
  <si>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</si>
  <si>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</si>
  <si>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</si>
  <si>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</si>
  <si>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</si>
  <si>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</si>
  <si>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</si>
  <si>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</si>
  <si>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</si>
  <si>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</si>
  <si>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</si>
  <si>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</si>
  <si>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</si>
  <si>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</si>
  <si>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</si>
  <si>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</si>
  <si>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</si>
  <si>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</si>
  <si>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</si>
  <si>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</si>
  <si>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</si>
  <si>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</si>
  <si>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</si>
  <si>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</si>
  <si>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</si>
  <si>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</si>
  <si>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</si>
  <si>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</si>
  <si>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</si>
  <si>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</si>
  <si>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</si>
  <si>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</si>
  <si>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</si>
  <si>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</si>
  <si>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</si>
  <si>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</si>
  <si>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</si>
  <si>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</si>
  <si>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</si>
  <si>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</si>
  <si>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</si>
  <si>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</si>
  <si>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</si>
  <si>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</si>
  <si>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</si>
  <si>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</si>
  <si>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</si>
  <si>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</si>
  <si>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</si>
  <si>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</si>
  <si>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</si>
  <si>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</si>
  <si>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</si>
  <si>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</si>
  <si>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</si>
  <si>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</si>
  <si>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</si>
  <si>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</si>
  <si>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</si>
  <si>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</si>
  <si>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</si>
  <si>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</si>
  <si>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</si>
  <si>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</si>
  <si>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</si>
  <si>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</si>
  <si>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</si>
  <si>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</si>
  <si>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</si>
  <si>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</si>
  <si>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</si>
  <si>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</si>
  <si>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</si>
  <si>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</si>
  <si>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</si>
  <si>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</si>
  <si>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</si>
  <si>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</si>
  <si>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</si>
  <si>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</si>
  <si>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</si>
  <si>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</si>
  <si>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</si>
  <si>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</si>
  <si>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</si>
  <si>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</si>
  <si>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</si>
  <si>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</si>
  <si>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</si>
  <si>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</si>
  <si>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</si>
  <si>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</si>
  <si>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</si>
  <si>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</si>
  <si>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</si>
  <si>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</si>
  <si>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</si>
  <si>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</si>
  <si>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</si>
  <si>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</si>
  <si>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</si>
  <si>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</si>
  <si>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</si>
  <si>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</si>
  <si>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</si>
  <si>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</si>
  <si>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</si>
  <si>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</si>
  <si>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</si>
  <si>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</si>
  <si>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</si>
  <si>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</si>
  <si>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</si>
  <si>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</si>
  <si>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</si>
  <si>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</si>
  <si>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</si>
  <si>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</si>
  <si>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</si>
  <si>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</si>
  <si>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</si>
  <si>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</si>
  <si>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</si>
  <si>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</si>
  <si>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</si>
  <si>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</si>
  <si>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</si>
  <si>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</si>
  <si>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</si>
  <si>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</si>
  <si>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</si>
  <si>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</si>
  <si>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</si>
  <si>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</si>
  <si>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</si>
  <si>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</si>
  <si>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</si>
  <si>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</si>
  <si>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</si>
  <si>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</si>
  <si>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</si>
  <si>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</si>
  <si>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</si>
  <si>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</si>
  <si>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</si>
  <si>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</si>
  <si>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</si>
  <si>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</si>
  <si>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</si>
  <si>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</si>
  <si>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</si>
  <si>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</si>
  <si>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</si>
  <si>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</si>
  <si>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</si>
  <si>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</si>
  <si>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</si>
  <si>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</si>
  <si>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</si>
  <si>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</si>
  <si>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</si>
  <si>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</si>
  <si>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</si>
  <si>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</si>
  <si>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</si>
  <si>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</si>
  <si>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</si>
  <si>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</si>
  <si>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</si>
  <si>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</si>
  <si>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</si>
  <si>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</si>
  <si>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</si>
  <si>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</si>
  <si>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</si>
  <si>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</si>
  <si>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</si>
  <si>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</si>
  <si>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</si>
  <si>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</si>
  <si>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</si>
  <si>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</si>
  <si>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</si>
  <si>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</si>
  <si>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</si>
  <si>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</si>
  <si>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</si>
  <si>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</si>
  <si>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</si>
  <si>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</si>
  <si>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</si>
  <si>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</si>
  <si>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</si>
  <si>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</si>
  <si>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</si>
  <si>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</si>
  <si>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</si>
  <si>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</si>
  <si>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</si>
  <si>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</si>
  <si>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</si>
  <si>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</si>
  <si>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</si>
  <si>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</si>
  <si>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</si>
  <si>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</si>
  <si>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</si>
  <si>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</si>
  <si>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</si>
  <si>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</si>
  <si>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</si>
  <si>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</si>
  <si>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</si>
  <si>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</si>
  <si>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</si>
  <si>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</si>
  <si>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</si>
  <si>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</si>
  <si>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</si>
  <si>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</si>
  <si>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</si>
  <si>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</si>
  <si>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</si>
  <si>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</si>
  <si>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</si>
  <si>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</si>
  <si>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</si>
  <si>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</si>
  <si>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</si>
  <si>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</si>
  <si>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</si>
  <si>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</si>
  <si>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</si>
  <si>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</si>
  <si>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</si>
  <si>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</si>
  <si>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</si>
  <si>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</si>
  <si>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</si>
  <si>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</si>
  <si>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</si>
  <si>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</si>
  <si>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</si>
  <si>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</si>
  <si>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</si>
  <si>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</si>
  <si>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</si>
  <si>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</si>
  <si>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</si>
  <si>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</si>
  <si>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</si>
  <si>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</si>
  <si>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</si>
  <si>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</si>
  <si>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</si>
  <si>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</si>
  <si>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</si>
  <si>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</si>
  <si>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</si>
  <si>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</si>
  <si>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</si>
  <si>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</si>
  <si>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</si>
  <si>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</si>
  <si>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</si>
  <si>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</si>
  <si>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</si>
  <si>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</si>
  <si>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</si>
  <si>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</si>
  <si>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</si>
  <si>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</si>
  <si>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</si>
  <si>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</si>
  <si>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</si>
  <si>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</si>
  <si>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</si>
  <si>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</si>
  <si>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</si>
  <si>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</si>
  <si>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</si>
  <si>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</si>
  <si>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</si>
  <si>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</si>
  <si>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</si>
  <si>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</si>
  <si>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</si>
  <si>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</si>
  <si>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</si>
  <si>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</si>
  <si>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</si>
  <si>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</si>
  <si>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</si>
  <si>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</si>
  <si>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</si>
  <si>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</si>
  <si>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</si>
  <si>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</si>
  <si>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</si>
  <si>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</si>
  <si>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</si>
  <si>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</si>
  <si>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</si>
  <si>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</si>
  <si>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</si>
  <si>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</si>
  <si>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</si>
  <si>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</si>
  <si>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</si>
  <si>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</si>
  <si>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</si>
  <si>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</si>
  <si>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</si>
  <si>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</si>
  <si>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</si>
  <si>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</si>
  <si>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</si>
  <si>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</si>
  <si>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</si>
  <si>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</si>
  <si>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</si>
  <si>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</si>
  <si>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</si>
  <si>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</si>
  <si>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</si>
  <si>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</si>
  <si>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</si>
  <si>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</si>
  <si>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</si>
  <si>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</si>
  <si>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</si>
  <si>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</si>
  <si>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</si>
  <si>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</si>
  <si>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</si>
  <si>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</si>
  <si>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</si>
  <si>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</si>
  <si>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</si>
  <si>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</si>
  <si>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</si>
  <si>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</si>
  <si>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</si>
  <si>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</si>
  <si>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</si>
  <si>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</si>
  <si>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</si>
  <si>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</si>
  <si>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</si>
  <si>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</si>
  <si>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</si>
  <si>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</si>
  <si>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</si>
  <si>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</si>
  <si>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</si>
  <si>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</si>
  <si>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</si>
  <si>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</si>
  <si>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</si>
  <si>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</si>
  <si>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</si>
  <si>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</si>
  <si>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</si>
  <si>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</si>
  <si>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</si>
  <si>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</si>
  <si>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</si>
  <si>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</si>
  <si>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</si>
  <si>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</si>
  <si>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</si>
  <si>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</si>
  <si>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</si>
  <si>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</si>
  <si>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</si>
  <si>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</si>
  <si>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</si>
  <si>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</si>
  <si>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</si>
  <si>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</si>
  <si>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</si>
  <si>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</si>
  <si>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</si>
  <si>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</si>
  <si>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</si>
  <si>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</si>
  <si>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</si>
  <si>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</si>
  <si>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</si>
  <si>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</si>
  <si>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</si>
  <si>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</si>
  <si>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</si>
  <si>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</si>
  <si>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</si>
  <si>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</si>
  <si>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</si>
  <si>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</si>
  <si>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</si>
  <si>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</si>
  <si>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</si>
  <si>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</si>
  <si>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</si>
  <si>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</si>
  <si>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</si>
  <si>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</si>
  <si>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</si>
  <si>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</si>
  <si>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</si>
  <si>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</si>
  <si>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</si>
  <si>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</si>
  <si>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</si>
  <si>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</si>
  <si>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</si>
  <si>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</si>
  <si>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</si>
  <si>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</si>
  <si>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</si>
  <si>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</si>
  <si>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</si>
  <si>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</si>
  <si>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</si>
  <si>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</si>
  <si>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</si>
  <si>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</si>
  <si>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</si>
  <si>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</si>
  <si>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</si>
  <si>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</si>
  <si>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</si>
  <si>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</si>
  <si>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</si>
  <si>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</si>
  <si>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</si>
  <si>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</si>
  <si>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</si>
  <si>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</si>
  <si>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</si>
  <si>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</si>
  <si>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</si>
  <si>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</si>
  <si>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</si>
  <si>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</si>
  <si>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</si>
  <si>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</si>
  <si>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</si>
  <si>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</si>
  <si>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</si>
  <si>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</si>
  <si>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</si>
  <si>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</si>
  <si>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</si>
  <si>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</si>
  <si>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</si>
  <si>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</si>
  <si>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</si>
  <si>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</si>
  <si>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</si>
  <si>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</si>
  <si>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</si>
  <si>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</si>
  <si>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</si>
  <si>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</si>
  <si>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</si>
  <si>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</si>
  <si>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</si>
  <si>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</si>
  <si>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</si>
  <si>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</si>
  <si>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</si>
  <si>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</si>
  <si>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</si>
  <si>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</si>
  <si>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</si>
  <si>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</si>
  <si>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</si>
  <si>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</si>
  <si>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</si>
  <si>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</si>
  <si>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</si>
  <si>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</si>
  <si>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</si>
  <si>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</si>
  <si>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</si>
  <si>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</si>
  <si>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</si>
  <si>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</si>
  <si>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</si>
  <si>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</si>
  <si>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</si>
  <si>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</si>
  <si>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</si>
  <si>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</si>
  <si>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</si>
  <si>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</si>
  <si>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</si>
  <si>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</si>
  <si>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</si>
  <si>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</si>
  <si>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</si>
  <si>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</si>
  <si>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</si>
  <si>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</si>
  <si>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</si>
  <si>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</si>
  <si>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</si>
  <si>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</si>
  <si>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</si>
  <si>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</si>
  <si>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</si>
  <si>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</si>
  <si>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</si>
  <si>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</si>
  <si>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</si>
  <si>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</si>
  <si>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</si>
  <si>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</si>
  <si>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</si>
  <si>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</si>
  <si>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</si>
  <si>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</si>
  <si>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</si>
  <si>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</si>
  <si>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</si>
  <si>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</si>
  <si>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</si>
  <si>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</si>
  <si>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</si>
  <si>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</si>
  <si>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</si>
  <si>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</si>
  <si>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</si>
  <si>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</si>
  <si>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</si>
  <si>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</si>
  <si>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</si>
  <si>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</si>
  <si>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</si>
  <si>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</si>
  <si>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</si>
  <si>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</si>
  <si>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</si>
  <si>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</si>
  <si>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</si>
  <si>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</si>
  <si>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</si>
  <si>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</si>
  <si>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</si>
  <si>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</si>
  <si>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</si>
  <si>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</si>
  <si>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</si>
  <si>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</si>
  <si>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</si>
  <si>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</si>
  <si>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</si>
  <si>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</si>
  <si>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</si>
  <si>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</si>
  <si>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</si>
  <si>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</si>
  <si>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</si>
  <si>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</si>
  <si>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</si>
  <si>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</si>
  <si>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</si>
  <si>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</si>
  <si>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</si>
  <si>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</si>
  <si>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</si>
  <si>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</si>
  <si>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</si>
  <si>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</si>
  <si>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</si>
  <si>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</si>
  <si>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</si>
  <si>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</si>
  <si>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</si>
  <si>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</si>
  <si>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</si>
  <si>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</si>
  <si>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</si>
  <si>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</si>
  <si>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</si>
  <si>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</si>
  <si>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</si>
  <si>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</si>
  <si>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</si>
  <si>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</si>
  <si>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</si>
  <si>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</si>
  <si>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</si>
  <si>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</si>
  <si>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</si>
  <si>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</si>
  <si>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</si>
  <si>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</si>
  <si>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</si>
  <si>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</si>
  <si>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</si>
  <si>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</si>
  <si>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</si>
  <si>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</si>
  <si>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</si>
  <si>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</si>
  <si>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</si>
  <si>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</si>
  <si>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</si>
  <si>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</si>
  <si>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</si>
  <si>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</si>
  <si>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</si>
  <si>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</si>
  <si>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</si>
  <si>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</si>
  <si>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</si>
  <si>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</si>
  <si>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</si>
  <si>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</si>
  <si>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</si>
  <si>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</si>
  <si>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</si>
  <si>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</si>
  <si>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</si>
  <si>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</si>
  <si>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</si>
  <si>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</si>
  <si>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</si>
  <si>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</si>
  <si>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</si>
  <si>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</si>
  <si>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</si>
  <si>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</si>
  <si>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</si>
  <si>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</si>
  <si>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</si>
  <si>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</si>
  <si>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</si>
  <si>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</si>
  <si>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</si>
  <si>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</si>
  <si>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</si>
  <si>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</si>
  <si>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</si>
  <si>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</si>
  <si>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</si>
  <si>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</si>
  <si>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</si>
  <si>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</si>
  <si>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</si>
  <si>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</si>
  <si>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</si>
  <si>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</si>
  <si>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</si>
  <si>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</si>
  <si>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</si>
  <si>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</si>
  <si>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</si>
  <si>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</si>
  <si>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</si>
  <si>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</si>
  <si>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</si>
  <si>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</si>
  <si>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</si>
  <si>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</si>
  <si>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</si>
  <si>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</si>
  <si>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</si>
  <si>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</si>
  <si>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</si>
  <si>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</si>
  <si>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</si>
  <si>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</si>
  <si>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</si>
  <si>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</si>
  <si>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</si>
  <si>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</si>
  <si>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</si>
  <si>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</si>
  <si>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</si>
  <si>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</si>
  <si>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</si>
  <si>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</si>
  <si>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</si>
  <si>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</si>
  <si>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</si>
  <si>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</si>
  <si>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</si>
  <si>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</si>
  <si>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</si>
  <si>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</si>
  <si>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</si>
  <si>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</si>
  <si>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</si>
  <si>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</si>
  <si>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</si>
  <si>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</si>
  <si>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</si>
  <si>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</si>
  <si>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</si>
  <si>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</si>
  <si>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</si>
  <si>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</si>
  <si>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</si>
  <si>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</si>
  <si>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</si>
  <si>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</si>
  <si>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</si>
  <si>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</si>
  <si>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</si>
  <si>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</si>
  <si>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</si>
  <si>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</si>
  <si>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</si>
  <si>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</si>
  <si>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</si>
  <si>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</si>
  <si>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</si>
  <si>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</si>
  <si>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</si>
  <si>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</si>
  <si>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</si>
  <si>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</si>
  <si>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</si>
  <si>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</si>
  <si>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</si>
  <si>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</si>
  <si>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</si>
  <si>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</si>
  <si>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</si>
  <si>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</si>
  <si>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</si>
  <si>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</si>
  <si>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</si>
  <si>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</si>
  <si>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</si>
  <si>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</si>
  <si>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</si>
  <si>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</si>
  <si>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</si>
  <si>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</si>
  <si>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</si>
  <si>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</si>
  <si>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</si>
  <si>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</si>
  <si>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</si>
  <si>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</si>
  <si>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</si>
  <si>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</si>
  <si>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</si>
  <si>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</si>
  <si>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</si>
  <si>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</si>
  <si>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</si>
  <si>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</si>
  <si>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</si>
  <si>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</si>
  <si>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</si>
  <si>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</si>
  <si>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</si>
  <si>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</si>
  <si>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</si>
  <si>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</si>
  <si>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</si>
  <si>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</si>
  <si>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</si>
  <si>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</si>
  <si>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</si>
  <si>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</si>
  <si>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</si>
  <si>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</si>
  <si>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</si>
  <si>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</si>
  <si>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</si>
  <si>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</si>
  <si>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</si>
  <si>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</si>
  <si>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</si>
  <si>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</si>
  <si>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</si>
  <si>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</si>
  <si>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</si>
  <si>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</si>
  <si>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</si>
  <si>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</si>
  <si>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</si>
  <si>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</si>
  <si>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</si>
  <si>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</si>
  <si>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</si>
  <si>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</si>
  <si>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</si>
  <si>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</si>
  <si>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</si>
  <si>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</si>
  <si>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</si>
  <si>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</si>
  <si>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</si>
  <si>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</si>
  <si>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</si>
  <si>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</si>
  <si>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</si>
  <si>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</si>
  <si>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</si>
  <si>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</si>
  <si>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</si>
  <si>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</si>
  <si>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</si>
  <si>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</si>
  <si>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</si>
  <si>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</si>
  <si>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</si>
  <si>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</si>
  <si>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</si>
  <si>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</si>
  <si>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</si>
  <si>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</si>
  <si>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</si>
  <si>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</si>
  <si>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</si>
  <si>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</si>
  <si>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</si>
  <si>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</si>
  <si>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</si>
  <si>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</si>
  <si>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</si>
  <si>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</si>
  <si>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</si>
  <si>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</si>
  <si>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</si>
  <si>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</si>
  <si>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</si>
  <si>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</si>
  <si>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</si>
  <si>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</si>
  <si>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</si>
  <si>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</si>
  <si>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</si>
  <si>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</si>
  <si>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</si>
  <si>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</si>
  <si>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</si>
  <si>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</si>
  <si>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</si>
  <si>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</si>
  <si>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</si>
  <si>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</si>
  <si>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</si>
  <si>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</si>
  <si>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</si>
  <si>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</si>
  <si>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</si>
  <si>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</si>
  <si>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</si>
  <si>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</si>
  <si>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</si>
  <si>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</si>
  <si>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</si>
  <si>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</si>
  <si>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</si>
  <si>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</si>
  <si>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</si>
  <si>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</si>
  <si>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</si>
  <si>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</si>
  <si>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</si>
  <si>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</si>
  <si>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</si>
  <si>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</si>
  <si>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</si>
  <si>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</si>
  <si>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</si>
  <si>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</si>
  <si>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</si>
  <si>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</si>
  <si>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</si>
  <si>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</si>
  <si>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</si>
  <si>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</si>
  <si>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</si>
  <si>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</si>
  <si>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</si>
  <si>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</si>
  <si>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</si>
  <si>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</si>
  <si>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</si>
  <si>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</si>
  <si>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</si>
  <si>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</si>
  <si>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</si>
  <si>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</si>
  <si>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</si>
  <si>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</si>
  <si>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</si>
  <si>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</si>
  <si>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</si>
  <si>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</si>
  <si>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</si>
  <si>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</si>
  <si>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</si>
  <si>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</si>
  <si>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</si>
  <si>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</si>
  <si>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</si>
  <si>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</si>
  <si>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</si>
  <si>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</si>
  <si>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</si>
  <si>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</si>
  <si>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</si>
  <si>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</si>
  <si>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</si>
  <si>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</si>
  <si>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</si>
  <si>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</si>
  <si>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</si>
  <si>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</si>
  <si>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</si>
  <si>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</si>
  <si>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</si>
  <si>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</si>
  <si>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</si>
  <si>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</si>
  <si>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</si>
  <si>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</si>
  <si>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</si>
  <si>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</si>
  <si>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</si>
  <si>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</si>
  <si>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</si>
  <si>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</si>
  <si>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</si>
  <si>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</si>
  <si>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</si>
  <si>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</si>
  <si>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</si>
  <si>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</si>
  <si>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</si>
  <si>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</si>
  <si>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</si>
  <si>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</si>
  <si>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</si>
  <si>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</si>
  <si>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</si>
  <si>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</si>
  <si>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</si>
  <si>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</si>
  <si>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</si>
  <si>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</si>
  <si>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</si>
  <si>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</si>
  <si>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</si>
  <si>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</si>
  <si>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</si>
  <si>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</si>
  <si>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</si>
  <si>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</si>
  <si>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</si>
  <si>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</si>
  <si>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</si>
  <si>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</si>
  <si>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</si>
  <si>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</si>
  <si>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</si>
  <si>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</si>
  <si>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</si>
  <si>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</si>
  <si>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</si>
  <si>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</si>
  <si>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</si>
  <si>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</si>
  <si>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</si>
  <si>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</si>
  <si>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</si>
  <si>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</si>
  <si>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</si>
  <si>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</si>
  <si>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</si>
  <si>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</si>
  <si>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</si>
  <si>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</si>
  <si>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</si>
  <si>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</si>
  <si>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</si>
  <si>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</si>
  <si>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</si>
  <si>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</si>
  <si>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</si>
  <si>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</si>
  <si>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</si>
  <si>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</si>
  <si>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</si>
  <si>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</si>
  <si>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</si>
  <si>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</si>
  <si>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</si>
  <si>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</si>
  <si>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</si>
  <si>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</si>
  <si>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</si>
  <si>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</si>
  <si>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</si>
  <si>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</si>
  <si>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</si>
  <si>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</si>
  <si>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</si>
  <si>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</si>
  <si>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</si>
  <si>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</si>
  <si>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</si>
  <si>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</si>
  <si>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</si>
  <si>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</si>
  <si>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</si>
  <si>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</si>
  <si>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</si>
  <si>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</si>
  <si>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</si>
  <si>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</si>
  <si>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</si>
  <si>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</si>
  <si>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</si>
  <si>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</si>
  <si>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</si>
  <si>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</si>
  <si>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</si>
  <si>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</si>
  <si>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</si>
  <si>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</si>
  <si>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</si>
  <si>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</si>
  <si>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</si>
  <si>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</si>
  <si>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</si>
  <si>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</si>
  <si>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</si>
  <si>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</si>
  <si>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</si>
  <si>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</si>
  <si>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</si>
  <si>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</si>
  <si>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</si>
  <si>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</si>
  <si>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</si>
  <si>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</si>
  <si>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</si>
  <si>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</si>
  <si>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</si>
  <si>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</si>
  <si>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</si>
  <si>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</si>
  <si>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</si>
  <si>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</si>
  <si>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</si>
  <si>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</si>
  <si>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</si>
  <si>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</si>
  <si>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</si>
  <si>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</si>
  <si>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</si>
  <si>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</si>
  <si>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</si>
  <si>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</si>
  <si>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</si>
  <si>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</si>
  <si>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</si>
  <si>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</si>
  <si>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</si>
  <si>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</si>
  <si>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</si>
  <si>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</si>
  <si>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</si>
  <si>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</si>
  <si>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</si>
  <si>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</si>
  <si>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</si>
  <si>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</si>
  <si>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</si>
  <si>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</si>
  <si>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</si>
  <si>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</si>
  <si>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</si>
  <si>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</si>
  <si>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</si>
  <si>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</si>
  <si>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</si>
  <si>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</si>
  <si>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</si>
  <si>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</si>
  <si>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</si>
  <si>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</si>
  <si>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</si>
  <si>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</si>
  <si>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</si>
  <si>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</si>
  <si>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</si>
  <si>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</si>
  <si>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</si>
  <si>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</si>
  <si>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</si>
  <si>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</si>
  <si>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</si>
  <si>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</si>
  <si>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</si>
  <si>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</si>
  <si>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</si>
  <si>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</si>
  <si>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</si>
  <si>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</si>
  <si>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</si>
  <si>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</si>
  <si>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</si>
  <si>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</si>
  <si>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</si>
  <si>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</si>
  <si>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</si>
  <si>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</si>
  <si>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</si>
  <si>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</si>
  <si>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</si>
  <si>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</si>
  <si>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</si>
  <si>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</si>
  <si>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</si>
  <si>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</si>
  <si>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</si>
  <si>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</si>
  <si>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</si>
  <si>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</si>
  <si>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</si>
  <si>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</si>
  <si>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</si>
  <si>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</si>
  <si>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</si>
  <si>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</si>
  <si>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</si>
  <si>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</si>
  <si>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</si>
  <si>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</si>
  <si>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</si>
  <si>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</si>
  <si>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</si>
  <si>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</si>
  <si>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</si>
  <si>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</si>
  <si>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</si>
  <si>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</si>
  <si>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</si>
  <si>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</si>
  <si>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</si>
  <si>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</si>
  <si>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</si>
  <si>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</si>
  <si>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</si>
  <si>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</si>
  <si>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</si>
  <si>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</si>
  <si>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</si>
  <si>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</si>
  <si>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</si>
  <si>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</si>
  <si>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</si>
  <si>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</si>
  <si>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</si>
  <si>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</si>
  <si>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</si>
  <si>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</si>
  <si>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</si>
  <si>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</si>
  <si>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</si>
  <si>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</si>
  <si>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</si>
  <si>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</si>
  <si>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</si>
  <si>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</si>
  <si>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</si>
  <si>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</si>
  <si>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</si>
  <si>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</si>
  <si>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</si>
  <si>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</si>
  <si>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</si>
  <si>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</si>
  <si>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</si>
  <si>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</si>
  <si>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</si>
  <si>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</si>
  <si>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</si>
  <si>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</si>
  <si>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</si>
  <si>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</si>
  <si>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</si>
  <si>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</si>
  <si>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</si>
  <si>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</si>
  <si>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</si>
  <si>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</si>
  <si>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</si>
  <si>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</si>
  <si>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</si>
  <si>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</si>
  <si>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</si>
  <si>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</si>
  <si>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</si>
  <si>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</si>
  <si>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</si>
  <si>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</si>
  <si>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</si>
  <si>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</si>
  <si>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</si>
  <si>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</si>
  <si>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</si>
  <si>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</si>
  <si>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</si>
  <si>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</si>
  <si>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</si>
  <si>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</si>
  <si>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</si>
  <si>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</si>
  <si>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</si>
  <si>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</si>
  <si>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</si>
  <si>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</si>
  <si>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</si>
  <si>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</si>
  <si>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</si>
  <si>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</si>
  <si>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</si>
  <si>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</si>
  <si>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</si>
  <si>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</si>
  <si>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</si>
  <si>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</si>
  <si>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</si>
  <si>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</si>
  <si>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</si>
  <si>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</si>
  <si>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</si>
  <si>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</si>
  <si>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</si>
  <si>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</si>
  <si>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</si>
  <si>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</si>
  <si>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</si>
  <si>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</si>
  <si>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</si>
  <si>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</si>
  <si>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</si>
  <si>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</si>
  <si>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</si>
  <si>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</si>
  <si>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</si>
  <si>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</si>
  <si>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</si>
  <si>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</si>
  <si>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</si>
  <si>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</si>
  <si>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</si>
  <si>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</si>
  <si>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</si>
  <si>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</si>
  <si>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</si>
  <si>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</si>
  <si>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</si>
  <si>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</si>
  <si>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</si>
  <si>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</si>
  <si>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</si>
  <si>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</si>
  <si>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</si>
  <si>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</si>
  <si>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</si>
  <si>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</si>
  <si>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</si>
  <si>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</si>
  <si>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</si>
  <si>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</si>
  <si>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</si>
  <si>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</si>
  <si>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</si>
  <si>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</si>
  <si>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</si>
  <si>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</si>
  <si>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</si>
  <si>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</si>
  <si>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</si>
  <si>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</si>
  <si>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</si>
  <si>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</si>
  <si>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</si>
  <si>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</si>
  <si>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</si>
  <si>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</si>
  <si>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</si>
  <si>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</si>
  <si>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</si>
  <si>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</si>
  <si>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</si>
  <si>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</si>
  <si>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</si>
  <si>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</si>
  <si>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</si>
  <si>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</si>
  <si>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</si>
  <si>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</si>
  <si>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</si>
  <si>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</si>
  <si>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</si>
  <si>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</si>
  <si>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</si>
  <si>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</si>
  <si>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</si>
  <si>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</si>
  <si>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</si>
  <si>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</si>
  <si>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</si>
  <si>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</si>
  <si>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</si>
  <si>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</si>
  <si>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</si>
  <si>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</si>
  <si>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</si>
  <si>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</si>
  <si>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</si>
  <si>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</si>
  <si>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</si>
  <si>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</si>
  <si>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</si>
  <si>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</si>
  <si>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</si>
  <si>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</si>
  <si>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</si>
  <si>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</si>
  <si>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</si>
  <si>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</si>
  <si>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</si>
  <si>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</si>
  <si>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</si>
  <si>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</si>
  <si>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</si>
  <si>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</si>
  <si>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</si>
  <si>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</si>
  <si>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</si>
  <si>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</si>
  <si>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</si>
  <si>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</si>
  <si>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</si>
  <si>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</si>
  <si>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</si>
  <si>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</si>
  <si>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</si>
  <si>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</si>
  <si>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</si>
  <si>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</si>
  <si>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</si>
  <si>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</si>
  <si>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</si>
  <si>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</si>
  <si>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</si>
  <si>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</si>
  <si>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</si>
  <si>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</si>
  <si>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</si>
  <si>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</si>
  <si>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</si>
  <si>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</si>
  <si>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</si>
  <si>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</si>
  <si>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</si>
  <si>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</si>
  <si>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</si>
  <si>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</si>
  <si>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</si>
  <si>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</si>
  <si>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</si>
  <si>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</si>
  <si>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</si>
  <si>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</si>
  <si>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</si>
  <si>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</si>
  <si>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</si>
  <si>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</si>
  <si>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</si>
  <si>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</si>
  <si>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</si>
  <si>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</si>
  <si>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</si>
  <si>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</si>
  <si>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</si>
  <si>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</si>
  <si>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</si>
  <si>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</si>
  <si>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</si>
  <si>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</si>
  <si>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</si>
  <si>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</si>
  <si>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</si>
  <si>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</si>
  <si>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</si>
  <si>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</si>
  <si>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</si>
  <si>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</si>
  <si>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</si>
  <si>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</si>
  <si>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</si>
  <si>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</si>
  <si>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</si>
  <si>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</si>
  <si>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</si>
  <si>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</si>
  <si>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</si>
  <si>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</si>
  <si>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</si>
  <si>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</si>
  <si>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</si>
  <si>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</si>
  <si>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</si>
  <si>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</si>
  <si>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</si>
  <si>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</si>
  <si>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</si>
  <si>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</si>
  <si>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</si>
  <si>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</si>
  <si>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</si>
  <si>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</si>
  <si>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</si>
  <si>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</si>
  <si>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</si>
  <si>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</si>
  <si>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</si>
  <si>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</si>
  <si>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</si>
  <si>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</si>
  <si>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</si>
  <si>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</si>
  <si>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</si>
  <si>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</si>
  <si>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</si>
  <si>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</si>
  <si>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</si>
  <si>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</si>
  <si>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</si>
  <si>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</si>
  <si>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</si>
  <si>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</si>
  <si>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</si>
  <si>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</si>
  <si>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</si>
  <si>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</si>
  <si>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</si>
  <si>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</si>
  <si>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</si>
  <si>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</si>
  <si>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</si>
  <si>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</si>
  <si>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</si>
  <si>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</si>
  <si>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</si>
  <si>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</si>
  <si>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</si>
  <si>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</si>
  <si>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</si>
  <si>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</si>
  <si>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</si>
  <si>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</si>
  <si>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</si>
  <si>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</si>
  <si>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</si>
  <si>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</si>
  <si>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</si>
  <si>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</si>
  <si>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</si>
  <si>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</si>
  <si>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</si>
  <si>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</si>
  <si>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</si>
  <si>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</si>
  <si>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</si>
  <si>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</si>
  <si>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</si>
  <si>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</si>
  <si>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</si>
  <si>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</si>
  <si>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</si>
  <si>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</si>
  <si>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</si>
  <si>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</si>
  <si>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</si>
  <si>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</si>
  <si>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</si>
  <si>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</si>
  <si>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</si>
  <si>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</si>
  <si>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</si>
  <si>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</si>
  <si>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</si>
  <si>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</si>
  <si>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</si>
  <si>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</si>
  <si>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</si>
  <si>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</si>
  <si>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</si>
  <si>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</si>
  <si>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</si>
  <si>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</si>
  <si>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</si>
  <si>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</si>
  <si>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</si>
  <si>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</si>
  <si>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</si>
  <si>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</si>
  <si>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</si>
  <si>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</si>
  <si>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</si>
  <si>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</si>
  <si>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</si>
  <si>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</si>
  <si>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</si>
  <si>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</si>
  <si>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</si>
  <si>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</si>
  <si>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</si>
  <si>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</si>
  <si>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</si>
  <si>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</si>
  <si>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</si>
  <si>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</si>
  <si>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</si>
  <si>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</si>
  <si>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</si>
  <si>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</si>
  <si>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</si>
  <si>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</si>
  <si>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</si>
  <si>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</si>
  <si>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</si>
  <si>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</si>
  <si>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</si>
  <si>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</si>
  <si>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</si>
  <si>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</si>
  <si>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</si>
  <si>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</si>
  <si>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</si>
  <si>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</si>
  <si>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</si>
  <si>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</si>
  <si>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</si>
  <si>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</si>
  <si>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</si>
  <si>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</si>
  <si>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</si>
  <si>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</si>
  <si>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</si>
  <si>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</si>
  <si>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</si>
  <si>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</si>
  <si>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</si>
  <si>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</si>
  <si>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</si>
  <si>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</si>
  <si>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</si>
  <si>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</si>
  <si>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</si>
  <si>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</si>
  <si>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</si>
  <si>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</si>
  <si>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</si>
  <si>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</si>
  <si>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</si>
  <si>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</si>
  <si>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</si>
  <si>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</si>
  <si>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</si>
  <si>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</si>
  <si>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</si>
  <si>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</si>
  <si>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</si>
  <si>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</si>
  <si>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</si>
  <si>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</si>
  <si>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</si>
  <si>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</si>
  <si>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</si>
  <si>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</si>
  <si>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</si>
  <si>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</si>
  <si>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</si>
  <si>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</si>
  <si>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</si>
  <si>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</si>
  <si>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</si>
  <si>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</si>
  <si>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</si>
  <si>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</si>
  <si>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</si>
  <si>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</si>
  <si>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</si>
  <si>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</si>
  <si>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</si>
  <si>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</si>
  <si>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</si>
  <si>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</si>
  <si>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</si>
  <si>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</si>
  <si>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</si>
  <si>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</si>
  <si>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</si>
  <si>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</si>
  <si>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</si>
  <si>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</si>
  <si>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</si>
  <si>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</si>
  <si>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</si>
  <si>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</si>
  <si>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</si>
  <si>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</si>
  <si>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</si>
  <si>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</si>
  <si>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</si>
  <si>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</si>
  <si>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</si>
  <si>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</si>
  <si>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</si>
  <si>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</si>
  <si>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</si>
  <si>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</si>
  <si>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</si>
  <si>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</si>
  <si>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</si>
  <si>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</si>
  <si>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</si>
  <si>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</si>
  <si>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</si>
  <si>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</si>
  <si>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</si>
  <si>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</si>
  <si>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</si>
  <si>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</si>
  <si>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</si>
  <si>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</si>
  <si>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</si>
  <si>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</si>
  <si>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</si>
  <si>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</si>
  <si>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</si>
  <si>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</si>
  <si>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</si>
  <si>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</si>
  <si>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</si>
  <si>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</si>
  <si>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</si>
  <si>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</si>
  <si>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</si>
  <si>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</si>
  <si>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</si>
  <si>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</si>
  <si>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</si>
  <si>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</si>
  <si>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</si>
  <si>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</si>
  <si>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</si>
  <si>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</si>
  <si>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</si>
  <si>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</si>
  <si>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</si>
  <si>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</si>
  <si>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</si>
  <si>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</si>
  <si>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</si>
  <si>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</si>
  <si>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</si>
  <si>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</si>
  <si>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</si>
  <si>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</si>
  <si>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</si>
  <si>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</si>
  <si>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</si>
  <si>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</si>
  <si>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</si>
  <si>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</si>
  <si>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</si>
  <si>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</si>
  <si>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</si>
  <si>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</si>
  <si>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</si>
  <si>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</si>
  <si>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</si>
  <si>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</si>
  <si>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</si>
  <si>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</si>
  <si>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</si>
  <si>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</si>
  <si>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</si>
  <si>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</si>
  <si>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</si>
  <si>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</si>
  <si>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</si>
  <si>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</si>
  <si>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</si>
  <si>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</si>
  <si>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</si>
  <si>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</si>
  <si>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</si>
  <si>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</si>
  <si>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</si>
  <si>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</si>
  <si>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</si>
  <si>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</si>
  <si>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</si>
  <si>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</si>
  <si>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</si>
  <si>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</si>
  <si>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</si>
  <si>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</si>
  <si>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</si>
  <si>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</si>
  <si>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</si>
  <si>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</si>
  <si>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</si>
  <si>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</si>
  <si>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</si>
  <si>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</si>
  <si>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</si>
  <si>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</si>
  <si>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</si>
  <si>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</si>
  <si>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</si>
  <si>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</si>
  <si>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</si>
  <si>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</si>
  <si>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</si>
  <si>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</si>
  <si>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</si>
  <si>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</si>
  <si>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</si>
  <si>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</si>
  <si>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</si>
  <si>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</si>
  <si>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</si>
  <si>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</si>
  <si>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</si>
  <si>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</si>
  <si>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</si>
  <si>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</si>
  <si>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</si>
  <si>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</si>
  <si>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</si>
  <si>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</si>
  <si>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</si>
  <si>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</si>
  <si>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</si>
  <si>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</si>
  <si>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</si>
  <si>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</si>
  <si>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</si>
  <si>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</si>
  <si>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</si>
  <si>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</si>
  <si>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</si>
  <si>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</si>
  <si>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</si>
  <si>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</si>
  <si>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</si>
  <si>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</si>
  <si>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</si>
  <si>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</si>
  <si>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</si>
  <si>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</si>
  <si>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</si>
  <si>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</si>
  <si>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</si>
  <si>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</si>
  <si>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</si>
  <si>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</si>
  <si>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</si>
  <si>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</si>
  <si>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</si>
  <si>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</si>
  <si>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</si>
  <si>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</si>
  <si>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</si>
  <si>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</si>
  <si>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</si>
  <si>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</si>
  <si>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</si>
  <si>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</si>
  <si>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</si>
  <si>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</si>
  <si>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</si>
  <si>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</si>
  <si>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</si>
  <si>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</si>
  <si>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</si>
  <si>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</si>
  <si>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</si>
  <si>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</si>
  <si>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</si>
  <si>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</si>
  <si>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</si>
  <si>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</si>
  <si>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</si>
  <si>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</si>
  <si>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</si>
  <si>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</si>
  <si>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</si>
  <si>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</si>
  <si>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</si>
  <si>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</si>
  <si>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</si>
  <si>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</si>
  <si>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</si>
  <si>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</si>
  <si>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</si>
  <si>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</si>
  <si>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</si>
  <si>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</si>
  <si>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</si>
  <si>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</si>
  <si>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</si>
  <si>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</si>
  <si>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</si>
  <si>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</si>
  <si>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</si>
  <si>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</si>
  <si>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</si>
  <si>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</si>
  <si>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</si>
  <si>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</si>
  <si>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</si>
  <si>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</si>
  <si>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</si>
  <si>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</si>
  <si>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</si>
  <si>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</si>
  <si>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</si>
  <si>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</si>
  <si>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</si>
  <si>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</si>
  <si>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</si>
  <si>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</si>
  <si>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</si>
  <si>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</si>
  <si>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</si>
  <si>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</si>
  <si>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</si>
  <si>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</si>
  <si>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</si>
  <si>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</si>
  <si>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</si>
  <si>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</si>
  <si>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</si>
  <si>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</si>
  <si>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</si>
  <si>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</si>
  <si>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</si>
  <si>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</si>
  <si>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</si>
  <si>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</si>
  <si>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</si>
  <si>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</si>
  <si>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</si>
  <si>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</si>
  <si>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</si>
  <si>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</si>
  <si>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</si>
  <si>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</si>
  <si>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</si>
  <si>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</si>
  <si>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</si>
  <si>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</si>
  <si>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</si>
  <si>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</si>
  <si>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</si>
  <si>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</si>
  <si>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</si>
  <si>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</si>
  <si>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</si>
  <si>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</si>
  <si>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</si>
  <si>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</si>
  <si>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</si>
  <si>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</si>
  <si>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</si>
  <si>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</si>
  <si>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</si>
  <si>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</si>
  <si>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</si>
  <si>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</si>
  <si>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</si>
  <si>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</si>
  <si>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</si>
  <si>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</si>
  <si>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</si>
  <si>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</si>
  <si>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</si>
  <si>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</si>
  <si>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</si>
  <si>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</si>
  <si>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</si>
  <si>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</si>
  <si>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</si>
  <si>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</si>
  <si>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</si>
  <si>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</si>
  <si>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</si>
  <si>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</si>
  <si>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</si>
  <si>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</si>
  <si>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</si>
  <si>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</si>
  <si>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</si>
  <si>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</si>
  <si>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</si>
  <si>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</si>
  <si>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</si>
  <si>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</si>
  <si>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</si>
  <si>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</si>
  <si>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</si>
  <si>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</si>
  <si>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</si>
  <si>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</si>
  <si>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</si>
  <si>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</si>
  <si>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</si>
  <si>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</si>
  <si>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</si>
  <si>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</si>
  <si>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</si>
  <si>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</si>
  <si>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</si>
  <si>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</si>
  <si>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</si>
  <si>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</si>
  <si>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</si>
  <si>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</si>
  <si>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</si>
  <si>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</si>
  <si>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</si>
  <si>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</si>
  <si>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</si>
  <si>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</si>
  <si>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</si>
  <si>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</si>
  <si>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</si>
  <si>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</si>
  <si>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</si>
  <si>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</si>
  <si>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</si>
  <si>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</si>
  <si>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</si>
  <si>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</si>
  <si>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</si>
  <si>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</si>
  <si>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</si>
  <si>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</si>
  <si>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</si>
  <si>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</si>
  <si>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</si>
  <si>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</si>
  <si>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</si>
  <si>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</si>
  <si>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</si>
  <si>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</si>
  <si>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</si>
  <si>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</si>
  <si>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</si>
  <si>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</si>
  <si>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</si>
  <si>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</si>
  <si>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</si>
  <si>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</si>
  <si>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</si>
  <si>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</si>
  <si>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</si>
  <si>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</si>
  <si>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</si>
  <si>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</si>
  <si>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</si>
  <si>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</si>
  <si>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</si>
  <si>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</si>
  <si>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</si>
  <si>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</si>
  <si>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</si>
  <si>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</si>
  <si>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</si>
  <si>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</si>
  <si>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</si>
  <si>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</si>
  <si>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</si>
  <si>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</si>
  <si>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</si>
  <si>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</si>
  <si>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</si>
  <si>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</si>
  <si>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</si>
  <si>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</si>
  <si>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</si>
  <si>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</si>
  <si>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</si>
  <si>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</si>
  <si>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</si>
  <si>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</si>
  <si>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</si>
  <si>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</si>
  <si>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</si>
  <si>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</si>
  <si>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</si>
  <si>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</si>
  <si>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</si>
  <si>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</si>
  <si>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</si>
  <si>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</si>
  <si>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</si>
  <si>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</si>
  <si>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</si>
  <si>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</si>
  <si>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</si>
  <si>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</si>
  <si>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</si>
  <si>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</si>
  <si>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</si>
  <si>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</si>
  <si>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</si>
  <si>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</si>
  <si>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</si>
  <si>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</si>
  <si>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</si>
  <si>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</si>
  <si>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</si>
  <si>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</si>
  <si>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</si>
  <si>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</si>
  <si>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</si>
  <si>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</si>
  <si>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</si>
  <si>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</si>
  <si>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</si>
  <si>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</si>
  <si>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</si>
  <si>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</si>
  <si>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</si>
  <si>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</si>
  <si>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</si>
  <si>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</si>
  <si>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</si>
  <si>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</si>
  <si>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</si>
  <si>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</si>
  <si>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</si>
  <si>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</si>
  <si>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</si>
  <si>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</si>
  <si>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</si>
  <si>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</si>
  <si>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</si>
  <si>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</si>
  <si>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</si>
  <si>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</si>
  <si>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</si>
  <si>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</si>
  <si>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</si>
  <si>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</si>
  <si>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</si>
  <si>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</si>
  <si>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</si>
  <si>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</si>
  <si>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</si>
  <si>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</si>
  <si>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</si>
  <si>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</si>
  <si>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</si>
  <si>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</si>
  <si>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</si>
  <si>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</si>
  <si>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</si>
  <si>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</si>
  <si>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</si>
  <si>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</si>
  <si>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</si>
  <si>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</si>
  <si>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</si>
  <si>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</si>
  <si>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</si>
  <si>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</si>
  <si>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</si>
  <si>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</si>
  <si>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</si>
  <si>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</si>
  <si>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</si>
  <si>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</si>
  <si>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</si>
  <si>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</si>
  <si>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</si>
  <si>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</si>
  <si>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</si>
  <si>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</si>
  <si>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</si>
  <si>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</si>
  <si>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</si>
  <si>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</si>
  <si>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</si>
  <si>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</si>
  <si>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</si>
  <si>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</si>
  <si>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</si>
  <si>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</si>
  <si>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</si>
  <si>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</si>
  <si>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</si>
  <si>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</si>
  <si>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</si>
  <si>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</si>
  <si>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</si>
  <si>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</si>
  <si>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</si>
  <si>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</si>
  <si>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</si>
  <si>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</si>
  <si>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</si>
  <si>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</si>
  <si>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</si>
  <si>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</si>
  <si>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</si>
  <si>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</si>
  <si>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</si>
  <si>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</si>
  <si>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</si>
  <si>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</si>
  <si>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</si>
  <si>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</si>
  <si>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</si>
  <si>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</si>
  <si>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</si>
  <si>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</si>
  <si>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</si>
  <si>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</si>
  <si>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</si>
  <si>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</si>
  <si>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</si>
  <si>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</si>
  <si>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</si>
  <si>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</si>
  <si>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</si>
  <si>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</si>
  <si>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</si>
  <si>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</si>
  <si>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</si>
  <si>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</si>
  <si>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</si>
  <si>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</si>
  <si>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</si>
  <si>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</si>
  <si>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</si>
  <si>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</si>
  <si>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</si>
  <si>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</si>
  <si>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</si>
  <si>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</si>
  <si>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</si>
  <si>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</si>
  <si>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</si>
  <si>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</si>
  <si>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</si>
  <si>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</si>
  <si>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</si>
  <si>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</si>
  <si>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</si>
  <si>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</si>
  <si>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</si>
  <si>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</si>
  <si>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</si>
  <si>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</si>
  <si>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</si>
  <si>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</si>
  <si>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</si>
  <si>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</si>
  <si>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</si>
  <si>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</si>
  <si>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</si>
  <si>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</si>
  <si>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</si>
  <si>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</si>
  <si>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</si>
  <si>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</si>
  <si>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</si>
  <si>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</si>
  <si>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</si>
  <si>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</si>
  <si>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</si>
  <si>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</si>
  <si>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</si>
  <si>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</si>
  <si>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</si>
  <si>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</si>
  <si>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</si>
  <si>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</si>
  <si>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</si>
  <si>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</si>
  <si>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</si>
  <si>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</si>
  <si>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</si>
  <si>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</si>
  <si>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</si>
  <si>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</si>
  <si>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</si>
  <si>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</si>
  <si>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</si>
  <si>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</si>
  <si>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</si>
  <si>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</si>
  <si>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</si>
  <si>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</si>
  <si>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</si>
  <si>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</si>
  <si>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</si>
  <si>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</si>
  <si>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</si>
  <si>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</si>
  <si>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</si>
  <si>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</si>
  <si>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</si>
  <si>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</si>
  <si>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</si>
  <si>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</si>
  <si>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</si>
  <si>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</si>
  <si>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</si>
  <si>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</si>
  <si>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</si>
  <si>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</si>
  <si>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</si>
  <si>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</si>
  <si>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</si>
  <si>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</si>
  <si>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</si>
  <si>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</si>
  <si>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</si>
  <si>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</si>
  <si>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</si>
  <si>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</si>
  <si>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</si>
  <si>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</si>
  <si>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</si>
  <si>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</si>
  <si>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</si>
  <si>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</si>
  <si>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</si>
  <si>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</si>
  <si>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</si>
  <si>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</si>
  <si>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</si>
  <si>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</si>
  <si>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</si>
  <si>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</si>
  <si>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</si>
  <si>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</si>
  <si>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</si>
  <si>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</si>
  <si>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</si>
  <si>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</si>
  <si>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</si>
  <si>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</si>
  <si>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</si>
  <si>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</si>
  <si>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</si>
  <si>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</si>
  <si>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</si>
  <si>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</si>
  <si>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</si>
  <si>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</si>
  <si>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</si>
  <si>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</si>
  <si>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</si>
  <si>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</si>
  <si>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</si>
  <si>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</si>
  <si>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</si>
  <si>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</si>
  <si>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</si>
  <si>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</si>
  <si>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</si>
  <si>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</si>
  <si>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</si>
  <si>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</si>
  <si>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</si>
  <si>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</si>
  <si>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</si>
  <si>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</si>
  <si>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</si>
  <si>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</si>
  <si>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</si>
  <si>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</si>
  <si>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</si>
  <si>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</si>
  <si>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</si>
  <si>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</si>
  <si>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</si>
  <si>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</si>
  <si>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</si>
  <si>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</si>
  <si>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</si>
  <si>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</si>
  <si>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</si>
  <si>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</si>
  <si>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</si>
  <si>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</si>
  <si>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</si>
  <si>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</si>
  <si>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</si>
  <si>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</si>
  <si>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</si>
  <si>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</si>
  <si>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</si>
  <si>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</si>
  <si>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</si>
  <si>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</si>
  <si>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</si>
  <si>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</si>
  <si>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</si>
  <si>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</si>
  <si>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</si>
  <si>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</si>
  <si>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</si>
  <si>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</si>
  <si>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</si>
  <si>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</si>
  <si>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</si>
  <si>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</si>
  <si>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</si>
  <si>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</si>
  <si>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</si>
  <si>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</si>
  <si>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</si>
  <si>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</si>
  <si>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</si>
  <si>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</si>
  <si>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</si>
  <si>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</si>
  <si>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</si>
  <si>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</si>
  <si>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</si>
  <si>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</si>
  <si>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</si>
  <si>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</si>
  <si>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</si>
  <si>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</si>
  <si>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</si>
  <si>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</si>
  <si>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</si>
  <si>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</si>
  <si>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</si>
  <si>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</si>
  <si>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</si>
  <si>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</si>
  <si>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</si>
  <si>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</si>
  <si>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</si>
  <si>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</si>
  <si>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</si>
  <si>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</si>
  <si>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</si>
  <si>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</si>
  <si>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</si>
  <si>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</si>
  <si>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</si>
  <si>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</si>
  <si>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</si>
  <si>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</si>
  <si>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</si>
  <si>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</si>
  <si>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</si>
  <si>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</si>
  <si>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</si>
  <si>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</si>
  <si>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</si>
  <si>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</si>
  <si>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</si>
  <si>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</si>
  <si>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</si>
  <si>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</si>
  <si>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</si>
  <si>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</si>
  <si>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</si>
  <si>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</si>
  <si>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</si>
  <si>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</si>
  <si>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</si>
  <si>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</si>
  <si>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</si>
  <si>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</si>
  <si>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</si>
  <si>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</si>
  <si>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</si>
  <si>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</si>
  <si>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</si>
  <si>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</si>
  <si>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</si>
  <si>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</si>
  <si>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</si>
  <si>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</si>
  <si>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</si>
  <si>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</si>
  <si>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</si>
  <si>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</si>
  <si>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</si>
  <si>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</si>
  <si>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</si>
  <si>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</si>
  <si>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</si>
  <si>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</si>
  <si>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</si>
  <si>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</si>
  <si>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</si>
  <si>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</si>
  <si>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</si>
  <si>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</si>
  <si>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</si>
  <si>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</si>
  <si>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</si>
  <si>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</si>
  <si>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</si>
  <si>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</si>
  <si>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</si>
  <si>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</si>
  <si>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</si>
  <si>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</si>
  <si>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</si>
  <si>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</si>
  <si>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</si>
  <si>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</si>
  <si>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</si>
  <si>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</si>
  <si>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</si>
  <si>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</si>
  <si>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</si>
  <si>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</si>
  <si>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</si>
  <si>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</si>
  <si>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</si>
  <si>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</si>
  <si>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</si>
  <si>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</si>
  <si>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</si>
  <si>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</si>
  <si>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</si>
  <si>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</si>
  <si>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</si>
  <si>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</si>
  <si>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</si>
  <si>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</si>
  <si>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</si>
  <si>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</si>
  <si>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</si>
  <si>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</si>
  <si>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</si>
  <si>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</si>
  <si>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</si>
  <si>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</si>
  <si>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</si>
  <si>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</si>
  <si>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</si>
  <si>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</si>
  <si>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</si>
  <si>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</si>
  <si>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</si>
  <si>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</si>
  <si>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</si>
  <si>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</si>
  <si>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</si>
  <si>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</si>
  <si>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</si>
  <si>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</si>
  <si>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</si>
  <si>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</si>
  <si>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</si>
  <si>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</si>
  <si>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</si>
  <si>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</si>
  <si>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</si>
  <si>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</si>
  <si>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</si>
  <si>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</si>
  <si>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</si>
  <si>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</si>
  <si>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</si>
  <si>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</si>
  <si>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</si>
  <si>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</si>
  <si>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</si>
  <si>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</si>
  <si>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</si>
  <si>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</si>
  <si>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</si>
  <si>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</si>
  <si>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</si>
  <si>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</si>
  <si>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</si>
  <si>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</si>
  <si>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</si>
  <si>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</si>
  <si>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</si>
  <si>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</si>
  <si>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</si>
  <si>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</si>
  <si>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</si>
  <si>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</si>
  <si>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</si>
  <si>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</si>
  <si>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</si>
  <si>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</si>
  <si>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</si>
  <si>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</si>
  <si>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</si>
  <si>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</si>
  <si>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</si>
  <si>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</si>
  <si>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</si>
  <si>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</si>
  <si>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</si>
  <si>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</si>
  <si>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</si>
  <si>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</si>
  <si>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</si>
  <si>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</si>
  <si>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</si>
  <si>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</si>
  <si>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</si>
  <si>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</si>
  <si>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</si>
  <si>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</si>
  <si>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</si>
  <si>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</si>
  <si>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</si>
  <si>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</si>
  <si>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</si>
  <si>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</si>
  <si>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</si>
  <si>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</si>
  <si>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</si>
  <si>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</si>
  <si>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</si>
  <si>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</si>
  <si>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</si>
  <si>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</si>
  <si>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</si>
  <si>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</si>
  <si>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</si>
  <si>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</si>
  <si>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</si>
  <si>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</si>
  <si>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</si>
  <si>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</si>
  <si>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</si>
  <si>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</si>
  <si>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</si>
  <si>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</si>
  <si>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</si>
  <si>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</si>
  <si>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</si>
  <si>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</si>
  <si>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</si>
  <si>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</si>
  <si>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</si>
  <si>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</si>
  <si>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</si>
  <si>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</si>
  <si>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</si>
  <si>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</si>
  <si>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</si>
  <si>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</si>
  <si>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</si>
  <si>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</si>
  <si>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</si>
  <si>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</si>
  <si>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</si>
  <si>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</si>
  <si>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</si>
  <si>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</si>
  <si>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</si>
  <si>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</si>
  <si>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</si>
  <si>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</si>
  <si>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</si>
  <si>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</si>
  <si>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</si>
  <si>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</si>
  <si>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</si>
  <si>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</si>
  <si>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</si>
  <si>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</si>
  <si>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</si>
  <si>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</si>
  <si>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</si>
  <si>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</si>
  <si>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</si>
  <si>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</si>
  <si>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</si>
  <si>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</si>
  <si>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</si>
  <si>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</si>
  <si>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</si>
  <si>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</si>
  <si>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</si>
  <si>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</si>
  <si>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</si>
  <si>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</si>
  <si>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</si>
  <si>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</si>
  <si>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</si>
  <si>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</si>
  <si>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</si>
  <si>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</si>
  <si>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</si>
  <si>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</si>
  <si>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</si>
  <si>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</si>
  <si>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</si>
  <si>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</si>
  <si>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</si>
  <si>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</si>
  <si>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</si>
  <si>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</si>
  <si>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</si>
  <si>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</si>
  <si>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</si>
  <si>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</si>
  <si>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</si>
  <si>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</si>
  <si>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</si>
  <si>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</si>
  <si>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</si>
  <si>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</si>
  <si>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</si>
  <si>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</si>
  <si>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</si>
  <si>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</si>
  <si>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</si>
  <si>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</si>
  <si>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</si>
  <si>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</si>
  <si>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</si>
  <si>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</si>
  <si>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</si>
  <si>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</si>
  <si>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</si>
  <si>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</si>
  <si>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</si>
  <si>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</si>
  <si>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</si>
  <si>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</si>
  <si>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</si>
  <si>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</si>
  <si>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</si>
  <si>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</si>
  <si>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</si>
  <si>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</si>
  <si>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</si>
  <si>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</si>
  <si>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</si>
  <si>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</si>
  <si>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</si>
  <si>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</si>
  <si>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</si>
  <si>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</si>
  <si>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</si>
  <si>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</si>
  <si>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</si>
  <si>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</si>
  <si>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</si>
  <si>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</si>
  <si>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</si>
  <si>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</si>
  <si>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</si>
  <si>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</si>
  <si>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</si>
  <si>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</si>
  <si>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</si>
  <si>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</si>
  <si>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</si>
  <si>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</si>
  <si>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</si>
  <si>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</si>
  <si>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</si>
  <si>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</si>
  <si>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</si>
  <si>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</si>
  <si>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</si>
  <si>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</si>
  <si>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</si>
  <si>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</si>
  <si>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</si>
  <si>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</si>
  <si>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</si>
  <si>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</si>
  <si>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</si>
  <si>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</si>
  <si>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</si>
  <si>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</si>
  <si>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</si>
  <si>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</si>
  <si>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</si>
  <si>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</si>
  <si>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</si>
  <si>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</si>
  <si>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</si>
  <si>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</si>
  <si>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</si>
  <si>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</si>
  <si>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</si>
  <si>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</si>
  <si>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</si>
  <si>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</si>
  <si>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</si>
  <si>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</si>
  <si>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</si>
  <si>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</si>
  <si>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</si>
  <si>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</si>
  <si>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</si>
  <si>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</si>
  <si>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</si>
  <si>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</si>
  <si>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</si>
  <si>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</si>
  <si>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</si>
  <si>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</si>
  <si>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</si>
  <si>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</si>
  <si>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</si>
  <si>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</si>
  <si>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</si>
  <si>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</si>
  <si>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</si>
  <si>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</si>
  <si>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</si>
  <si>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</si>
  <si>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</si>
  <si>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</si>
  <si>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</si>
  <si>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</si>
  <si>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</si>
  <si>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</si>
  <si>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</si>
  <si>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</si>
  <si>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</si>
  <si>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</si>
  <si>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</si>
  <si>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</si>
  <si>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</si>
  <si>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</si>
  <si>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</si>
  <si>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</si>
  <si>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</si>
  <si>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</si>
  <si>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</si>
  <si>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</si>
  <si>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</si>
  <si>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</si>
  <si>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</si>
  <si>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</si>
  <si>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</si>
  <si>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</si>
  <si>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</si>
  <si>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</si>
  <si>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</si>
  <si>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</si>
  <si>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</si>
  <si>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</si>
  <si>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</si>
  <si>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</si>
  <si>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</si>
  <si>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</si>
  <si>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</si>
  <si>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</si>
  <si>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</si>
  <si>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</si>
  <si>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</si>
  <si>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</si>
  <si>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</si>
  <si>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</si>
  <si>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</si>
  <si>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</si>
  <si>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</si>
  <si>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</si>
  <si>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</si>
  <si>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</si>
  <si>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</si>
  <si>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</si>
  <si>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</si>
  <si>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</si>
  <si>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</si>
  <si>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</si>
  <si>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</si>
  <si>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</si>
  <si>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</si>
  <si>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</si>
  <si>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</si>
  <si>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</si>
  <si>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</si>
  <si>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</si>
  <si>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</si>
  <si>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</si>
  <si>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</si>
  <si>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</si>
  <si>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</si>
  <si>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</si>
  <si>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</si>
  <si>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</si>
  <si>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</si>
  <si>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</si>
  <si>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</si>
  <si>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</si>
  <si>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</si>
  <si>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</si>
  <si>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</si>
  <si>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</si>
  <si>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</si>
  <si>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</si>
  <si>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</si>
  <si>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</si>
  <si>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</si>
  <si>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</si>
  <si>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</si>
  <si>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</si>
  <si>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</si>
  <si>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</si>
  <si>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</si>
  <si>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</si>
  <si>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</si>
  <si>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</si>
  <si>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</si>
  <si>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</si>
  <si>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</si>
  <si>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</si>
  <si>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</si>
  <si>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</si>
  <si>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</si>
  <si>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</si>
  <si>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</si>
  <si>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</si>
  <si>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</si>
  <si>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</si>
  <si>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</si>
  <si>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</si>
  <si>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</si>
  <si>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</si>
  <si>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</si>
  <si>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</si>
  <si>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</si>
  <si>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</si>
  <si>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</si>
  <si>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</si>
  <si>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</si>
  <si>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</si>
  <si>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</si>
  <si>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</si>
  <si>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</si>
  <si>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</si>
  <si>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</si>
  <si>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</si>
  <si>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</si>
  <si>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</si>
  <si>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</si>
  <si>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</si>
  <si>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</si>
  <si>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</si>
  <si>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</si>
  <si>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</si>
  <si>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</si>
  <si>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</si>
  <si>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</si>
  <si>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</si>
  <si>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</si>
  <si>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</si>
  <si>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</si>
  <si>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</si>
  <si>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</si>
  <si>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</si>
  <si>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</si>
  <si>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</si>
  <si>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</si>
  <si>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</si>
  <si>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</si>
  <si>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</si>
  <si>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</si>
  <si>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</si>
  <si>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</si>
  <si>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</si>
  <si>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</si>
  <si>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</si>
  <si>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</si>
  <si>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</si>
  <si>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</si>
  <si>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</si>
  <si>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</si>
  <si>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</si>
  <si>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</si>
  <si>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</si>
  <si>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</si>
  <si>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</si>
  <si>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</si>
  <si>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</si>
  <si>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</si>
  <si>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</si>
  <si>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</si>
  <si>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</si>
  <si>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</si>
  <si>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</si>
  <si>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</si>
  <si>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</si>
  <si>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</si>
  <si>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</si>
  <si>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</si>
  <si>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</si>
  <si>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</si>
  <si>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</si>
  <si>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</si>
  <si>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</si>
  <si>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</si>
  <si>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</si>
  <si>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</si>
  <si>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</si>
  <si>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</si>
  <si>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</si>
  <si>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</si>
  <si>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</si>
  <si>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</si>
  <si>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</si>
  <si>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</si>
  <si>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</si>
  <si>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</si>
  <si>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</si>
  <si>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</si>
  <si>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</si>
  <si>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</si>
  <si>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</si>
  <si>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</si>
  <si>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</si>
  <si>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</si>
  <si>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</si>
  <si>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</si>
  <si>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</si>
  <si>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</si>
  <si>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</si>
  <si>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</si>
  <si>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</si>
  <si>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</si>
  <si>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</si>
  <si>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</si>
  <si>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</si>
  <si>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</si>
  <si>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</si>
  <si>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</si>
  <si>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</si>
  <si>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</si>
  <si>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</si>
  <si>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</si>
  <si>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</si>
  <si>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</si>
  <si>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</si>
  <si>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</si>
  <si>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</si>
  <si>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</si>
  <si>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</si>
  <si>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</si>
  <si>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</si>
  <si>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</si>
  <si>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</si>
  <si>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</si>
  <si>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</si>
  <si>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</si>
  <si>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</si>
  <si>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</si>
  <si>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</si>
  <si>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</si>
  <si>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</si>
  <si>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</si>
  <si>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</si>
  <si>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</si>
  <si>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</si>
  <si>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</si>
  <si>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</si>
  <si>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</si>
  <si>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</si>
  <si>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</si>
  <si>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</si>
  <si>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</si>
  <si>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</si>
  <si>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</si>
  <si>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</si>
  <si>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</si>
  <si>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</si>
  <si>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</si>
  <si>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</si>
  <si>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</si>
  <si>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</si>
  <si>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</si>
  <si>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</si>
  <si>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</si>
  <si>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</si>
  <si>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</si>
  <si>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</si>
  <si>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</si>
  <si>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</si>
  <si>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</si>
  <si>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</si>
  <si>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</si>
  <si>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</si>
  <si>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</si>
  <si>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</si>
  <si>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</si>
  <si>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</si>
  <si>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</si>
  <si>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</si>
  <si>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</si>
  <si>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</si>
  <si>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</si>
  <si>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</si>
  <si>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</si>
  <si>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</si>
  <si>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</si>
  <si>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</si>
  <si>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</si>
  <si>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</si>
  <si>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</si>
  <si>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</si>
  <si>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</si>
  <si>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</si>
  <si>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</si>
  <si>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</si>
  <si>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</si>
  <si>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</si>
  <si>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</si>
  <si>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</si>
  <si>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</si>
  <si>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</si>
  <si>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</si>
  <si>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</si>
  <si>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</si>
  <si>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</si>
  <si>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</si>
  <si>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</si>
  <si>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</si>
  <si>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</si>
  <si>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</si>
  <si>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</si>
  <si>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</si>
  <si>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</si>
  <si>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</si>
  <si>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</si>
  <si>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</si>
  <si>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</si>
  <si>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</si>
  <si>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</si>
  <si>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</si>
  <si>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</si>
  <si>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</si>
  <si>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</si>
  <si>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</si>
  <si>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</si>
  <si>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</si>
  <si>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</si>
  <si>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</si>
  <si>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</si>
  <si>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</si>
  <si>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</si>
  <si>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</si>
  <si>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</si>
  <si>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</si>
  <si>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</si>
  <si>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</si>
  <si>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</si>
  <si>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</si>
  <si>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</si>
  <si>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</si>
  <si>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</si>
  <si>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</si>
  <si>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</si>
  <si>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</si>
  <si>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</si>
  <si>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</si>
  <si>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</si>
  <si>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</si>
  <si>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</si>
  <si>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</si>
  <si>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</si>
  <si>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</si>
  <si>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</si>
  <si>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</si>
  <si>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</si>
  <si>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</si>
  <si>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</si>
  <si>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</si>
  <si>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</si>
  <si>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</si>
  <si>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</si>
  <si>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</si>
  <si>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</si>
  <si>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</si>
  <si>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</si>
  <si>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</si>
  <si>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</si>
  <si>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</si>
  <si>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</si>
  <si>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</si>
  <si>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</si>
  <si>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</si>
  <si>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</si>
  <si>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</si>
  <si>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</si>
  <si>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</si>
  <si>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</si>
  <si>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</si>
  <si>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</si>
  <si>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</si>
  <si>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</si>
  <si>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</si>
  <si>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</si>
  <si>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</si>
  <si>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</si>
  <si>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</si>
  <si>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</si>
  <si>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</si>
  <si>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</si>
  <si>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</si>
  <si>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</si>
  <si>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</si>
  <si>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</si>
  <si>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</si>
  <si>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</si>
  <si>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</si>
  <si>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</si>
  <si>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</si>
  <si>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</si>
  <si>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</si>
  <si>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</si>
  <si>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</si>
  <si>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</si>
  <si>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</si>
  <si>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</si>
  <si>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</si>
  <si>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</si>
  <si>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</si>
  <si>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</si>
  <si>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</si>
  <si>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</si>
  <si>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</si>
  <si>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</si>
  <si>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</si>
  <si>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</si>
  <si>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</si>
  <si>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</si>
  <si>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</si>
  <si>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</si>
  <si>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</si>
  <si>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</si>
  <si>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</si>
  <si>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</si>
  <si>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</si>
  <si>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</si>
  <si>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</si>
  <si>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</si>
  <si>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</si>
  <si>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</si>
  <si>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</si>
  <si>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</si>
  <si>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</si>
  <si>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</si>
  <si>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</si>
  <si>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</si>
  <si>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</si>
  <si>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</si>
  <si>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</si>
  <si>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</si>
  <si>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</si>
  <si>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</si>
  <si>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</si>
  <si>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</si>
  <si>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</si>
  <si>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</si>
  <si>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</si>
  <si>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</si>
  <si>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</si>
  <si>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</si>
  <si>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</si>
  <si>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</si>
  <si>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</si>
  <si>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</si>
  <si>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</si>
  <si>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</si>
  <si>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</si>
  <si>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</si>
  <si>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</si>
  <si>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</si>
  <si>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</si>
  <si>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</si>
  <si>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</si>
  <si>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</si>
  <si>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</si>
  <si>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</si>
  <si>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</si>
  <si>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</si>
  <si>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</si>
  <si>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</si>
  <si>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</si>
  <si>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</si>
  <si>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</si>
  <si>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</si>
  <si>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</si>
  <si>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</si>
  <si>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</si>
  <si>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</si>
  <si>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</si>
  <si>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</si>
  <si>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</si>
  <si>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</si>
  <si>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</si>
  <si>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</si>
  <si>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</si>
  <si>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</si>
  <si>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</si>
  <si>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</si>
  <si>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</si>
  <si>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</si>
  <si>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</si>
  <si>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</si>
  <si>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</si>
  <si>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</si>
  <si>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</si>
  <si>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</si>
  <si>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</si>
  <si>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</si>
  <si>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</si>
  <si>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</si>
  <si>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</si>
  <si>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</si>
  <si>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</si>
  <si>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</si>
  <si>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</si>
  <si>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</si>
  <si>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</si>
  <si>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</si>
  <si>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</si>
  <si>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</si>
  <si>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</si>
  <si>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</si>
  <si>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</si>
  <si>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</si>
  <si>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</si>
  <si>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</si>
  <si>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</si>
  <si>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</si>
  <si>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</si>
  <si>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</si>
  <si>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</si>
  <si>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</si>
  <si>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</si>
  <si>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</si>
  <si>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</si>
  <si>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</si>
  <si>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</si>
  <si>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</si>
  <si>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</si>
  <si>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</si>
  <si>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</si>
  <si>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</si>
  <si>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</si>
  <si>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</si>
  <si>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</si>
  <si>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</si>
  <si>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</si>
  <si>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</si>
  <si>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</si>
  <si>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</si>
  <si>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</si>
  <si>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</si>
  <si>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</si>
  <si>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</si>
  <si>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</si>
  <si>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</si>
  <si>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</si>
  <si>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</si>
  <si>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</si>
  <si>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</si>
  <si>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</si>
  <si>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</si>
  <si>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</si>
  <si>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</si>
  <si>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</si>
  <si>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</si>
  <si>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</si>
  <si>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</si>
  <si>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</si>
  <si>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</si>
  <si>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</si>
  <si>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</si>
  <si>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</si>
  <si>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</si>
  <si>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</si>
  <si>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</si>
  <si>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</si>
  <si>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</si>
  <si>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</si>
  <si>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</si>
  <si>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</si>
  <si>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</si>
  <si>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</si>
  <si>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</si>
  <si>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</si>
  <si>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</si>
  <si>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</si>
  <si>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</si>
  <si>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</si>
  <si>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</si>
  <si>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</si>
  <si>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</si>
  <si>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</si>
  <si>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</si>
  <si>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</si>
  <si>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</si>
  <si>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</si>
  <si>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</si>
  <si>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</si>
  <si>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</si>
  <si>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</si>
  <si>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</si>
  <si>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</si>
  <si>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</si>
  <si>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</si>
  <si>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</si>
  <si>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</si>
  <si>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</si>
  <si>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</si>
  <si>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</si>
  <si>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</si>
  <si>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</si>
  <si>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</si>
  <si>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</si>
  <si>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</si>
  <si>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</si>
  <si>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</si>
  <si>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</si>
  <si>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</si>
  <si>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</si>
  <si>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</si>
  <si>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</si>
  <si>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</si>
  <si>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</si>
  <si>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</si>
  <si>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</si>
  <si>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</si>
  <si>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</si>
  <si>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</si>
  <si>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</si>
  <si>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</si>
  <si>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</si>
  <si>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</si>
  <si>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</si>
  <si>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</si>
  <si>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</si>
  <si>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</si>
  <si>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</si>
  <si>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</si>
  <si>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</si>
  <si>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</si>
  <si>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</si>
  <si>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</si>
  <si>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</si>
  <si>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</si>
  <si>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</si>
  <si>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</si>
  <si>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</si>
  <si>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</si>
  <si>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</si>
  <si>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</si>
  <si>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</si>
  <si>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</si>
  <si>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</si>
  <si>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</si>
  <si>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</si>
  <si>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</si>
  <si>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</si>
  <si>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</si>
  <si>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</si>
  <si>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</si>
  <si>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</si>
  <si>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</si>
  <si>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</si>
  <si>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</si>
  <si>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</si>
  <si>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</si>
  <si>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</si>
  <si>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</si>
  <si>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</si>
  <si>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</si>
  <si>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</si>
  <si>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</si>
  <si>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</si>
  <si>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</si>
  <si>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</si>
  <si>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</si>
  <si>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</si>
  <si>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</si>
  <si>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</si>
  <si>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</si>
  <si>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</si>
  <si>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</si>
  <si>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</si>
  <si>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</si>
  <si>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</si>
  <si>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</si>
  <si>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</si>
  <si>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</si>
  <si>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</si>
  <si>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</si>
  <si>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</si>
  <si>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</si>
  <si>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</si>
  <si>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</si>
  <si>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</si>
  <si>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</si>
  <si>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</si>
  <si>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</si>
  <si>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</si>
  <si>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</si>
  <si>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</si>
  <si>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</si>
  <si>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</si>
  <si>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</si>
  <si>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</si>
  <si>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</si>
  <si>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</si>
  <si>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</si>
  <si>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</si>
  <si>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</si>
  <si>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</si>
  <si>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</si>
  <si>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</si>
  <si>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</si>
  <si>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</si>
  <si>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</si>
  <si>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</si>
  <si>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</si>
  <si>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</si>
  <si>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</si>
  <si>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</si>
  <si>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</si>
  <si>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</si>
  <si>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</si>
  <si>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</si>
  <si>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</si>
  <si>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</si>
  <si>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</si>
  <si>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</si>
  <si>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</si>
  <si>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</si>
  <si>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</si>
  <si>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</si>
  <si>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</si>
  <si>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</si>
  <si>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</si>
  <si>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</si>
  <si>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</si>
  <si>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</si>
  <si>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</si>
  <si>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</si>
  <si>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</si>
  <si>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</si>
  <si>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</si>
  <si>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</si>
  <si>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</si>
  <si>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</si>
  <si>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</si>
  <si>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</si>
  <si>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</si>
  <si>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</si>
  <si>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</si>
  <si>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</si>
  <si>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</si>
  <si>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</si>
  <si>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</si>
  <si>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</si>
  <si>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</si>
  <si>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</si>
  <si>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</si>
  <si>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</si>
  <si>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</si>
  <si>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</si>
  <si>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</si>
  <si>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</si>
  <si>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</si>
  <si>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</si>
  <si>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</si>
  <si>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</si>
  <si>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</si>
  <si>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</si>
  <si>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</si>
  <si>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</si>
  <si>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</si>
  <si>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</si>
  <si>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</si>
  <si>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</si>
  <si>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</si>
  <si>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</si>
  <si>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</si>
  <si>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</si>
  <si>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</si>
  <si>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</si>
  <si>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</si>
  <si>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</si>
  <si>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</si>
  <si>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</si>
  <si>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</si>
  <si>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</si>
  <si>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</si>
  <si>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</si>
  <si>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</si>
  <si>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</si>
  <si>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</si>
  <si>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</si>
  <si>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</si>
  <si>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</si>
  <si>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</si>
  <si>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</si>
  <si>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</si>
  <si>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</si>
  <si>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</si>
  <si>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</si>
  <si>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</si>
  <si>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</si>
  <si>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</si>
  <si>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</si>
  <si>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</si>
  <si>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</si>
  <si>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</si>
  <si>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</si>
  <si>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</si>
  <si>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</si>
  <si>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</si>
  <si>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</si>
  <si>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</si>
  <si>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</si>
  <si>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</si>
  <si>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</si>
  <si>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</si>
  <si>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</si>
  <si>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</si>
  <si>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</si>
  <si>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</si>
  <si>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</si>
  <si>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</si>
  <si>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</si>
  <si>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</si>
  <si>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</si>
  <si>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</si>
  <si>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</si>
  <si>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</si>
  <si>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</si>
  <si>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</si>
  <si>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</si>
  <si>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</si>
  <si>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</si>
  <si>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</si>
  <si>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</si>
  <si>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</si>
  <si>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</si>
  <si>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</si>
  <si>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</si>
  <si>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</si>
  <si>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</si>
  <si>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</si>
  <si>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</si>
  <si>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</si>
  <si>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</si>
  <si>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</si>
  <si>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</si>
  <si>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</si>
  <si>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</si>
  <si>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</si>
  <si>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</si>
  <si>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</si>
  <si>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</si>
  <si>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</si>
  <si>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</si>
  <si>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</si>
  <si>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</si>
  <si>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</si>
  <si>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</si>
  <si>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</si>
  <si>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</si>
  <si>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</si>
  <si>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</si>
  <si>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</si>
  <si>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</si>
  <si>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</si>
  <si>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</si>
  <si>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</si>
  <si>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</si>
  <si>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</si>
  <si>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</si>
  <si>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</si>
  <si>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</si>
  <si>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</si>
  <si>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</si>
  <si>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</si>
  <si>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</si>
  <si>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</si>
  <si>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</si>
  <si>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</si>
  <si>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</si>
  <si>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</si>
  <si>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</si>
  <si>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</si>
  <si>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</si>
  <si>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</si>
  <si>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</si>
  <si>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</si>
  <si>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</si>
  <si>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</si>
  <si>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</si>
  <si>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</si>
  <si>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</si>
  <si>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</si>
  <si>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</si>
  <si>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</si>
  <si>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</si>
  <si>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</si>
  <si>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</si>
  <si>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</si>
  <si>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</si>
  <si>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</si>
  <si>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</si>
  <si>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</si>
  <si>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</si>
  <si>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</si>
  <si>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</si>
  <si>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</si>
  <si>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</si>
  <si>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</si>
  <si>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</si>
  <si>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</si>
  <si>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</si>
  <si>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</si>
  <si>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</si>
  <si>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</si>
  <si>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</si>
  <si>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</si>
  <si>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</si>
  <si>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</si>
  <si>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</si>
  <si>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</si>
  <si>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</si>
  <si>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</si>
  <si>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</si>
  <si>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</si>
  <si>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</si>
  <si>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</si>
  <si>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</si>
  <si>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</si>
  <si>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</si>
  <si>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</si>
  <si>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</si>
  <si>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</si>
  <si>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</si>
  <si>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</si>
  <si>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</si>
  <si>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</si>
  <si>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</si>
  <si>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</si>
  <si>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</si>
  <si>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</si>
  <si>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</si>
  <si>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</si>
  <si>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</si>
  <si>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</si>
  <si>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</si>
  <si>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</si>
  <si>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</si>
  <si>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</si>
  <si>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</si>
  <si>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</si>
  <si>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</si>
  <si>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</si>
  <si>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</si>
  <si>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</si>
  <si>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</si>
  <si>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</si>
  <si>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</si>
  <si>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</si>
  <si>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</si>
  <si>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</si>
  <si>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</si>
  <si>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</si>
  <si>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</si>
  <si>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</si>
  <si>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</si>
  <si>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</si>
  <si>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</si>
  <si>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</si>
  <si>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</si>
  <si>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</si>
  <si>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</si>
  <si>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</si>
  <si>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</si>
  <si>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</si>
  <si>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</si>
  <si>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</si>
  <si>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</si>
  <si>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</si>
  <si>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</si>
  <si>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</si>
  <si>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</si>
  <si>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</si>
  <si>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</si>
  <si>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</si>
  <si>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</si>
  <si>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</si>
  <si>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</si>
  <si>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</si>
  <si>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</si>
  <si>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</si>
  <si>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</si>
  <si>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</si>
  <si>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</si>
  <si>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</si>
  <si>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</si>
  <si>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</si>
  <si>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</si>
  <si>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</si>
  <si>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</si>
  <si>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</si>
  <si>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</si>
  <si>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</si>
  <si>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</si>
  <si>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</si>
  <si>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</si>
  <si>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</si>
  <si>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</si>
  <si>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</si>
  <si>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</si>
  <si>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</si>
  <si>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</si>
  <si>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</si>
  <si>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</si>
  <si>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</si>
  <si>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</si>
  <si>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</si>
  <si>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</si>
  <si>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</si>
  <si>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</si>
  <si>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</si>
  <si>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</si>
  <si>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</si>
  <si>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</si>
  <si>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</si>
  <si>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</si>
  <si>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</si>
  <si>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</si>
  <si>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</si>
  <si>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</si>
  <si>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</si>
  <si>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</si>
  <si>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</si>
  <si>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</si>
  <si>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</si>
  <si>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</si>
  <si>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</si>
  <si>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</si>
  <si>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</si>
  <si>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</si>
  <si>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</si>
  <si>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</si>
  <si>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</si>
  <si>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</si>
  <si>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</si>
  <si>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</si>
  <si>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</si>
  <si>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</si>
  <si>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</si>
  <si>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</si>
  <si>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</si>
  <si>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</si>
  <si>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</si>
  <si>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</si>
  <si>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</si>
  <si>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</si>
  <si>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</si>
  <si>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</si>
  <si>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</si>
  <si>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</si>
  <si>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</si>
  <si>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</si>
  <si>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</si>
  <si>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</si>
  <si>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</si>
  <si>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</si>
  <si>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</si>
  <si>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</si>
  <si>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</si>
  <si>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</si>
  <si>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</si>
  <si>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</si>
  <si>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</si>
  <si>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</si>
  <si>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</si>
  <si>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</si>
  <si>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</si>
  <si>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</si>
  <si>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</si>
  <si>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</si>
  <si>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</si>
  <si>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</si>
  <si>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</si>
  <si>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</si>
  <si>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</si>
  <si>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</si>
  <si>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</si>
  <si>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</si>
  <si>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</si>
  <si>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</si>
  <si>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</si>
  <si>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</si>
  <si>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</si>
  <si>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</si>
  <si>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</si>
  <si>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</si>
  <si>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</si>
  <si>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</si>
  <si>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</si>
  <si>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</si>
  <si>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</si>
  <si>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</si>
  <si>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</si>
  <si>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</si>
  <si>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</si>
  <si>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</si>
  <si>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</si>
  <si>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</si>
  <si>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</si>
  <si>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</si>
  <si>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</si>
  <si>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</si>
  <si>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</si>
  <si>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</si>
  <si>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</si>
  <si>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</si>
  <si>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</si>
  <si>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</si>
  <si>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</si>
  <si>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</si>
  <si>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</si>
  <si>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</si>
  <si>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</si>
  <si>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</si>
  <si>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</si>
  <si>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</si>
  <si>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</si>
  <si>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</si>
  <si>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</si>
  <si>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</si>
  <si>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</si>
  <si>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</si>
  <si>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</si>
  <si>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</si>
  <si>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</si>
  <si>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</si>
  <si>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</si>
  <si>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</si>
  <si>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</si>
  <si>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</si>
  <si>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</si>
  <si>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</si>
  <si>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</si>
  <si>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</si>
  <si>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</si>
  <si>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</si>
  <si>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</si>
  <si>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</si>
  <si>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</si>
  <si>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</si>
  <si>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</si>
  <si>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</si>
  <si>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</si>
  <si>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</si>
  <si>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</si>
  <si>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</si>
  <si>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</si>
  <si>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</si>
  <si>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</si>
  <si>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</si>
  <si>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</si>
  <si>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</si>
  <si>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</si>
  <si>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</si>
  <si>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</si>
  <si>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</si>
  <si>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</si>
  <si>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</si>
  <si>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</si>
  <si>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</si>
  <si>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</si>
  <si>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</si>
  <si>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</si>
  <si>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</si>
  <si>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</si>
  <si>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</si>
  <si>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</si>
  <si>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</si>
  <si>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</si>
  <si>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</si>
  <si>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</si>
  <si>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</si>
  <si>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</si>
  <si>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</si>
  <si>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</si>
  <si>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</si>
  <si>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</si>
  <si>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</si>
  <si>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</si>
  <si>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</si>
  <si>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</si>
  <si>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</si>
  <si>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</si>
  <si>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</si>
  <si>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</si>
  <si>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</si>
  <si>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</si>
  <si>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</si>
  <si>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</si>
  <si>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</si>
  <si>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</si>
  <si>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</si>
  <si>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</si>
  <si>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</si>
  <si>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</si>
  <si>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</si>
  <si>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</si>
  <si>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</si>
  <si>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</si>
  <si>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</si>
  <si>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</si>
  <si>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</si>
  <si>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</si>
  <si>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</si>
  <si>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</si>
  <si>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</si>
  <si>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</si>
  <si>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</si>
  <si>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</si>
  <si>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</si>
  <si>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</si>
  <si>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</si>
  <si>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</si>
  <si>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</si>
  <si>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</si>
  <si>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</si>
  <si>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</si>
  <si>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</si>
  <si>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</si>
  <si>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</si>
  <si>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</si>
  <si>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</si>
  <si>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</si>
  <si>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</si>
  <si>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</si>
  <si>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</si>
  <si>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</si>
  <si>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</si>
  <si>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</si>
  <si>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</si>
  <si>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</si>
  <si>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</si>
  <si>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</si>
  <si>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</si>
  <si>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</si>
  <si>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</si>
  <si>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</si>
  <si>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</si>
  <si>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</si>
  <si>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</si>
  <si>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</si>
  <si>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</si>
  <si>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</si>
  <si>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</si>
  <si>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</si>
  <si>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</si>
  <si>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</si>
  <si>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</si>
  <si>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</si>
  <si>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</si>
  <si>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</si>
  <si>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</si>
  <si>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</si>
  <si>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</si>
  <si>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</si>
  <si>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</si>
  <si>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</si>
  <si>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</si>
  <si>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</si>
  <si>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</si>
  <si>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</si>
  <si>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</si>
  <si>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</si>
  <si>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</si>
  <si>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</si>
  <si>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</si>
  <si>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</si>
  <si>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</si>
  <si>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</si>
  <si>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</si>
  <si>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</si>
  <si>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</si>
  <si>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</si>
  <si>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</si>
  <si>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</si>
  <si>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</si>
  <si>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</si>
  <si>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</si>
  <si>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</si>
  <si>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</si>
  <si>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</si>
  <si>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</si>
  <si>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</si>
  <si>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</si>
  <si>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</si>
  <si>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</si>
  <si>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</si>
  <si>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</si>
  <si>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</si>
  <si>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</si>
  <si>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</si>
  <si>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</si>
  <si>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</si>
  <si>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</si>
  <si>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</si>
  <si>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</si>
  <si>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</si>
  <si>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</si>
  <si>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</si>
  <si>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</si>
  <si>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</si>
  <si>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</si>
  <si>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</si>
  <si>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</si>
  <si>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</si>
  <si>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</si>
  <si>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</si>
  <si>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</si>
  <si>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</si>
  <si>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</si>
  <si>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</si>
  <si>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</si>
  <si>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</si>
  <si>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</si>
  <si>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</si>
  <si>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</si>
  <si>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</si>
  <si>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</si>
  <si>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</si>
  <si>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</si>
  <si>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</si>
  <si>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</si>
  <si>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</si>
  <si>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</si>
  <si>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</si>
  <si>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</si>
  <si>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</si>
  <si>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</si>
  <si>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</si>
  <si>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</si>
  <si>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</si>
  <si>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</si>
  <si>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</si>
  <si>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</si>
  <si>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</si>
  <si>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</si>
  <si>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</si>
  <si>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</si>
  <si>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</si>
  <si>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</si>
  <si>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</si>
  <si>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</si>
  <si>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</si>
  <si>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</si>
  <si>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</si>
  <si>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</si>
  <si>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</si>
  <si>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</si>
  <si>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</si>
  <si>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</si>
  <si>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</si>
  <si>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</si>
  <si>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</si>
  <si>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</si>
  <si>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</si>
  <si>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</si>
  <si>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</si>
  <si>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</si>
  <si>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</si>
  <si>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</si>
  <si>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</si>
  <si>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</si>
  <si>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</si>
  <si>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</si>
  <si>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</si>
  <si>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</si>
  <si>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</si>
  <si>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</si>
  <si>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</si>
  <si>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</si>
  <si>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</si>
  <si>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</si>
  <si>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</si>
  <si>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</si>
  <si>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</si>
  <si>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</si>
  <si>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</si>
  <si>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</si>
  <si>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</si>
  <si>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</si>
  <si>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</si>
  <si>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</si>
  <si>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</si>
  <si>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</si>
  <si>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</si>
  <si>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</si>
  <si>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</si>
  <si>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</si>
  <si>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</si>
  <si>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</si>
  <si>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</si>
  <si>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</si>
  <si>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</si>
  <si>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</si>
  <si>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</si>
  <si>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</si>
  <si>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</si>
  <si>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</si>
  <si>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</si>
  <si>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</si>
  <si>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</si>
  <si>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</si>
  <si>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</si>
  <si>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</si>
  <si>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</si>
  <si>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</si>
  <si>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</si>
  <si>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</si>
  <si>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</si>
  <si>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</si>
  <si>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</si>
  <si>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</si>
  <si>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</si>
  <si>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</si>
  <si>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</si>
  <si>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</si>
  <si>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</si>
  <si>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</si>
  <si>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</si>
  <si>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</si>
  <si>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</si>
  <si>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</si>
  <si>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</si>
  <si>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</si>
  <si>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</si>
  <si>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</si>
  <si>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</si>
  <si>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</si>
  <si>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</si>
  <si>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</si>
  <si>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</si>
  <si>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</si>
  <si>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</si>
  <si>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</si>
  <si>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</si>
  <si>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</si>
  <si>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</si>
  <si>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</si>
  <si>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</si>
  <si>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</si>
  <si>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</si>
  <si>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</si>
  <si>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</si>
  <si>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</si>
  <si>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</si>
  <si>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</si>
  <si>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</si>
  <si>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</si>
  <si>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</si>
  <si>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</si>
  <si>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</si>
  <si>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</si>
  <si>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</si>
  <si>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</si>
  <si>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</si>
  <si>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</si>
  <si>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</si>
  <si>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</si>
  <si>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</si>
  <si>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</si>
  <si>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</si>
  <si>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</si>
  <si>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</si>
  <si>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</si>
  <si>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</si>
  <si>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</si>
  <si>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</si>
  <si>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</si>
  <si>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</si>
  <si>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</si>
  <si>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</si>
  <si>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</si>
  <si>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</si>
  <si>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</si>
  <si>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</si>
  <si>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</si>
  <si>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</si>
  <si>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</si>
  <si>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</si>
  <si>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</si>
  <si>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</si>
  <si>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</si>
  <si>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</si>
  <si>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</si>
  <si>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</si>
  <si>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</si>
  <si>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</si>
  <si>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</si>
  <si>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</si>
  <si>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</si>
  <si>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</si>
  <si>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</si>
  <si>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</si>
  <si>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</si>
  <si>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</si>
  <si>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</si>
  <si>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</si>
  <si>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</si>
  <si>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</si>
  <si>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</si>
  <si>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</si>
  <si>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</si>
  <si>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</si>
  <si>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</si>
  <si>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</si>
  <si>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</si>
  <si>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</si>
  <si>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</si>
  <si>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</si>
  <si>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</si>
  <si>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</si>
  <si>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</si>
  <si>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</si>
  <si>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</si>
  <si>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</si>
  <si>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</si>
  <si>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</si>
  <si>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</si>
  <si>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</si>
  <si>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</si>
  <si>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</si>
  <si>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</si>
  <si>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</si>
  <si>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</si>
  <si>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</si>
  <si>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</si>
  <si>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</si>
  <si>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</si>
  <si>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</si>
  <si>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</si>
  <si>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</si>
  <si>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</si>
  <si>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</si>
  <si>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</si>
  <si>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</si>
  <si>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</si>
  <si>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</si>
  <si>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</si>
  <si>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</si>
  <si>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</si>
  <si>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</si>
  <si>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</si>
  <si>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</si>
  <si>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</si>
  <si>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</si>
  <si>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</si>
  <si>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</si>
  <si>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</si>
  <si>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</si>
  <si>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</si>
  <si>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</si>
  <si>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</si>
  <si>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</si>
  <si>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</si>
  <si>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</si>
  <si>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</si>
  <si>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</si>
  <si>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</si>
  <si>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</si>
  <si>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</si>
  <si>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</si>
  <si>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</si>
  <si>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</si>
  <si>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</si>
  <si>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</si>
  <si>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</si>
  <si>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</si>
  <si>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</si>
  <si>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</si>
  <si>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</si>
  <si>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</si>
  <si>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</si>
  <si>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</si>
  <si>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</si>
  <si>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</si>
  <si>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</si>
  <si>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</si>
  <si>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</si>
  <si>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</si>
  <si>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</si>
  <si>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</si>
  <si>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</si>
  <si>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</si>
  <si>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</si>
  <si>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</si>
  <si>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</si>
  <si>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</si>
  <si>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</si>
  <si>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</si>
  <si>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</si>
  <si>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</si>
  <si>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</si>
  <si>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</si>
  <si>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</si>
  <si>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</si>
  <si>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</si>
  <si>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</si>
  <si>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</si>
  <si>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</si>
  <si>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</si>
  <si>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</si>
  <si>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</si>
  <si>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</si>
  <si>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</si>
  <si>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</si>
  <si>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</si>
  <si>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</si>
  <si>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</si>
  <si>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</si>
  <si>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</si>
  <si>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</si>
  <si>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</si>
  <si>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</si>
  <si>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</si>
  <si>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</si>
  <si>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</si>
  <si>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</si>
  <si>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</si>
  <si>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</si>
  <si>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</si>
  <si>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</si>
  <si>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</si>
  <si>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</si>
  <si>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</si>
  <si>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</si>
  <si>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</si>
  <si>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</si>
  <si>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</si>
  <si>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</si>
  <si>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</si>
  <si>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</si>
  <si>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</si>
  <si>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</si>
  <si>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</si>
  <si>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</si>
  <si>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</si>
  <si>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</si>
  <si>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</si>
  <si>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</si>
  <si>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</si>
  <si>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</si>
  <si>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</si>
  <si>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</si>
  <si>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</si>
  <si>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</si>
  <si>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</si>
  <si>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</si>
  <si>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</si>
  <si>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</si>
  <si>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</si>
  <si>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</si>
  <si>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</si>
  <si>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</si>
  <si>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</si>
  <si>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</si>
  <si>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</si>
  <si>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</si>
  <si>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</si>
  <si>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</si>
  <si>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</si>
  <si>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</si>
  <si>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</si>
  <si>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</si>
  <si>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</si>
  <si>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</si>
  <si>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</si>
  <si>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</si>
  <si>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</si>
  <si>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</si>
  <si>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</si>
  <si>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</si>
  <si>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</si>
  <si>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</si>
  <si>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</si>
  <si>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</si>
  <si>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</si>
  <si>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</si>
  <si>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</si>
  <si>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</si>
  <si>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</si>
  <si>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</si>
  <si>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</si>
  <si>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</si>
  <si>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</si>
  <si>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</si>
  <si>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</si>
  <si>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</si>
  <si>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</si>
  <si>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</si>
  <si>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</si>
  <si>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</si>
  <si>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</si>
  <si>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</si>
  <si>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</si>
  <si>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</si>
  <si>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</si>
  <si>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</si>
  <si>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</si>
  <si>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</si>
  <si>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</si>
  <si>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</si>
  <si>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</si>
  <si>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</si>
  <si>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</si>
  <si>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</si>
  <si>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</si>
  <si>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</si>
  <si>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</si>
  <si>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</si>
  <si>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</si>
  <si>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</si>
  <si>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</si>
  <si>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</si>
  <si>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</si>
  <si>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</si>
  <si>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</si>
  <si>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</si>
  <si>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</si>
  <si>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</si>
  <si>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</si>
  <si>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</si>
  <si>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</si>
  <si>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</si>
  <si>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</si>
  <si>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</si>
  <si>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</si>
  <si>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</si>
  <si>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</si>
  <si>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</si>
  <si>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</si>
  <si>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</si>
  <si>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</si>
  <si>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</si>
  <si>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</si>
  <si>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</si>
  <si>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</si>
  <si>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</si>
  <si>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</si>
  <si>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</si>
  <si>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</si>
  <si>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</si>
  <si>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</si>
  <si>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</si>
  <si>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</si>
  <si>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</si>
  <si>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</si>
  <si>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</si>
  <si>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</si>
  <si>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</si>
  <si>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</si>
  <si>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</si>
  <si>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</si>
  <si>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</si>
  <si>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</si>
  <si>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</si>
  <si>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</si>
  <si>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</si>
  <si>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</si>
  <si>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</si>
  <si>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</si>
  <si>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</si>
  <si>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</si>
  <si>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</si>
  <si>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</si>
  <si>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</si>
  <si>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</si>
  <si>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</si>
  <si>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</si>
  <si>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</si>
  <si>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</si>
  <si>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</si>
  <si>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</si>
  <si>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</si>
  <si>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</si>
  <si>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</si>
  <si>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</si>
  <si>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</si>
  <si>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</si>
  <si>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</si>
  <si>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</si>
  <si>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</si>
  <si>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</si>
  <si>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</si>
  <si>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</si>
  <si>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</si>
  <si>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</si>
  <si>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</si>
  <si>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</si>
  <si>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</si>
  <si>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</si>
  <si>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</si>
  <si>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</si>
  <si>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</si>
  <si>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</si>
  <si>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</si>
  <si>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</si>
  <si>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</si>
  <si>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</si>
  <si>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</si>
  <si>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</si>
  <si>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</si>
  <si>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</si>
  <si>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</si>
  <si>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</si>
  <si>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</si>
  <si>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</si>
  <si>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</si>
  <si>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</si>
  <si>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</si>
  <si>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</si>
  <si>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</si>
  <si>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</si>
  <si>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</si>
  <si>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</si>
  <si>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</si>
  <si>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</si>
  <si>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</si>
  <si>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</si>
  <si>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</si>
  <si>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</si>
  <si>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</si>
  <si>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</si>
  <si>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</si>
  <si>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</si>
  <si>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</si>
  <si>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</si>
  <si>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</si>
  <si>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</si>
  <si>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</si>
  <si>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</si>
  <si>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</si>
  <si>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</si>
  <si>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</si>
  <si>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</si>
  <si>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</si>
  <si>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</si>
  <si>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</si>
  <si>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</si>
  <si>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</si>
  <si>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</si>
  <si>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</si>
  <si>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</si>
  <si>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</si>
  <si>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</si>
  <si>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</si>
  <si>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</si>
  <si>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</si>
  <si>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</si>
  <si>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</si>
  <si>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</si>
  <si>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</si>
  <si>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</si>
  <si>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</si>
  <si>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</si>
  <si>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</si>
  <si>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</si>
  <si>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</si>
  <si>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</si>
  <si>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</si>
  <si>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</si>
  <si>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</si>
  <si>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</si>
  <si>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</si>
  <si>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</si>
  <si>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</si>
  <si>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</si>
  <si>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</si>
  <si>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</si>
  <si>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</si>
  <si>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</si>
  <si>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</si>
  <si>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</si>
  <si>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</si>
  <si>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</si>
  <si>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</si>
  <si>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</si>
  <si>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</si>
  <si>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</si>
  <si>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</si>
  <si>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</si>
  <si>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</si>
  <si>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</si>
  <si>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</si>
  <si>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</si>
  <si>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</si>
  <si>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</si>
  <si>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</si>
  <si>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</si>
  <si>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</si>
  <si>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</si>
  <si>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</si>
  <si>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</si>
  <si>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</si>
  <si>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</si>
  <si>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</si>
  <si>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</si>
  <si>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</si>
  <si>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</si>
  <si>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</si>
  <si>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</si>
  <si>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</si>
  <si>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</si>
  <si>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</si>
  <si>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</si>
  <si>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</si>
  <si>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</si>
  <si>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</si>
  <si>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</si>
  <si>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</si>
  <si>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</si>
  <si>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</si>
  <si>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</si>
  <si>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</si>
  <si>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</si>
  <si>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</si>
  <si>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</si>
  <si>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</si>
  <si>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</si>
  <si>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</si>
  <si>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</si>
  <si>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</si>
  <si>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</si>
  <si>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</si>
  <si>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</si>
  <si>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</si>
  <si>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</si>
  <si>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</si>
  <si>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</si>
  <si>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</si>
  <si>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</si>
  <si>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</si>
  <si>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</si>
  <si>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</si>
  <si>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</si>
  <si>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</si>
  <si>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</si>
  <si>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</si>
  <si>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</si>
  <si>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</si>
  <si>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</si>
  <si>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</si>
  <si>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</si>
  <si>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</si>
  <si>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</si>
  <si>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</si>
  <si>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</si>
  <si>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</si>
  <si>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</si>
  <si>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</si>
  <si>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</si>
  <si>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</si>
  <si>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</si>
  <si>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</si>
  <si>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</si>
  <si>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</si>
  <si>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</si>
  <si>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</si>
  <si>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</si>
  <si>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</si>
  <si>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</si>
  <si>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</si>
  <si>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</si>
  <si>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</si>
  <si>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</si>
  <si>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</si>
  <si>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</si>
  <si>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</si>
  <si>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</si>
  <si>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</si>
  <si>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</si>
  <si>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</si>
  <si>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</si>
  <si>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</si>
  <si>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</si>
  <si>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</si>
  <si>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</si>
  <si>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</si>
  <si>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</si>
  <si>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</si>
  <si>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</si>
  <si>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</si>
  <si>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</si>
  <si>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</si>
  <si>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</si>
  <si>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</si>
  <si>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</si>
  <si>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</si>
  <si>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</si>
  <si>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</si>
  <si>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</si>
  <si>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</si>
  <si>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</si>
  <si>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</si>
  <si>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</si>
  <si>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</si>
  <si>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</si>
  <si>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</si>
  <si>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</si>
  <si>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</si>
  <si>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</si>
  <si>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</si>
  <si>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</si>
  <si>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</si>
  <si>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</si>
  <si>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</si>
  <si>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</si>
  <si>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</si>
  <si>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</si>
  <si>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</si>
  <si>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</si>
  <si>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</si>
  <si>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</si>
  <si>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</si>
  <si>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</si>
  <si>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</si>
  <si>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</si>
  <si>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</si>
  <si>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</si>
  <si>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</si>
  <si>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</si>
  <si>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</si>
  <si>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</si>
  <si>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</si>
  <si>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</si>
  <si>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</si>
  <si>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</si>
  <si>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</si>
  <si>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</si>
  <si>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</si>
  <si>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</si>
  <si>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</si>
  <si>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</si>
  <si>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</si>
  <si>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</si>
  <si>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</si>
  <si>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</si>
  <si>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</si>
  <si>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</si>
  <si>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</si>
  <si>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</si>
  <si>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</si>
  <si>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</si>
  <si>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</si>
  <si>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</si>
  <si>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</si>
  <si>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</si>
  <si>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</si>
  <si>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</si>
  <si>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</si>
  <si>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</si>
  <si>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</si>
  <si>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</si>
  <si>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</si>
  <si>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</si>
  <si>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</si>
  <si>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</si>
  <si>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</si>
  <si>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</si>
  <si>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</si>
  <si>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</si>
  <si>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</si>
  <si>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</si>
  <si>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</si>
  <si>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</si>
  <si>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</si>
  <si>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</si>
  <si>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</si>
  <si>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</si>
  <si>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</si>
  <si>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</si>
  <si>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</si>
  <si>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</si>
  <si>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</si>
  <si>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</si>
  <si>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</si>
  <si>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</si>
  <si>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</si>
  <si>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</si>
  <si>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</si>
  <si>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</si>
  <si>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</si>
  <si>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</si>
  <si>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</si>
  <si>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</si>
  <si>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</si>
  <si>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</si>
  <si>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</si>
  <si>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</si>
  <si>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</si>
  <si>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</si>
  <si>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</si>
  <si>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</si>
  <si>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</si>
  <si>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</si>
  <si>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</si>
  <si>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</si>
  <si>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</si>
  <si>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</si>
  <si>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</si>
  <si>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</si>
  <si>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</si>
  <si>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</si>
  <si>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</si>
  <si>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</si>
  <si>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</si>
  <si>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</si>
  <si>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</si>
  <si>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</si>
  <si>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</si>
  <si>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</si>
  <si>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</si>
  <si>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</si>
  <si>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</si>
  <si>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</si>
  <si>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</si>
  <si>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</si>
  <si>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</si>
  <si>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</si>
  <si>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</si>
  <si>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</si>
  <si>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</si>
  <si>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</si>
  <si>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</si>
  <si>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</si>
  <si>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</si>
  <si>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</si>
  <si>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</si>
  <si>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</si>
  <si>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</si>
  <si>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</si>
  <si>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</si>
  <si>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</si>
  <si>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</si>
  <si>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</si>
  <si>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</si>
  <si>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</si>
  <si>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</si>
  <si>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</si>
  <si>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</si>
  <si>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</si>
  <si>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</si>
  <si>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</si>
  <si>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</si>
  <si>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</si>
  <si>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</si>
  <si>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</si>
  <si>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</si>
  <si>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</si>
  <si>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</si>
  <si>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</si>
  <si>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</si>
  <si>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</si>
  <si>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</si>
  <si>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</si>
  <si>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</si>
  <si>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</si>
  <si>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</si>
  <si>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</si>
  <si>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</si>
  <si>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</si>
  <si>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</si>
  <si>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</si>
  <si>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</si>
  <si>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</si>
  <si>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</si>
  <si>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</si>
  <si>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</si>
  <si>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</si>
  <si>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</si>
  <si>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</si>
  <si>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</si>
  <si>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</si>
  <si>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</si>
  <si>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</si>
  <si>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</si>
  <si>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</si>
  <si>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</si>
  <si>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</si>
  <si>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</si>
  <si>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</si>
  <si>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</si>
  <si>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</si>
  <si>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</si>
  <si>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</si>
  <si>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</si>
  <si>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</si>
  <si>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</si>
  <si>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</si>
  <si>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</si>
  <si>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</si>
  <si>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</si>
  <si>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</si>
  <si>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</si>
  <si>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</si>
  <si>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</si>
  <si>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</si>
  <si>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</si>
  <si>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</si>
  <si>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</si>
  <si>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</si>
  <si>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</si>
  <si>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</si>
  <si>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</si>
  <si>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</si>
  <si>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</si>
  <si>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</si>
  <si>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</si>
  <si>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</si>
  <si>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</si>
  <si>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</si>
  <si>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</si>
  <si>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</si>
  <si>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</si>
  <si>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</si>
  <si>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</si>
  <si>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</si>
  <si>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</si>
  <si>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</si>
  <si>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</si>
  <si>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</si>
  <si>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</si>
  <si>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</si>
  <si>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</si>
  <si>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</si>
  <si>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</si>
  <si>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</si>
  <si>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</si>
  <si>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</si>
  <si>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</si>
  <si>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</si>
  <si>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</si>
  <si>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</si>
  <si>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</si>
  <si>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</si>
  <si>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</si>
  <si>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</si>
  <si>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</si>
  <si>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</si>
  <si>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</si>
  <si>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</si>
  <si>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</si>
  <si>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</si>
  <si>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</si>
  <si>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</si>
  <si>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</si>
  <si>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</si>
  <si>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</si>
  <si>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</si>
  <si>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</si>
  <si>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</si>
  <si>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</si>
  <si>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</si>
  <si>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</si>
  <si>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</si>
  <si>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</si>
  <si>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</si>
  <si>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</si>
  <si>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</si>
  <si>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</si>
  <si>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</si>
  <si>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</si>
  <si>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</si>
  <si>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</si>
  <si>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</si>
  <si>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</si>
  <si>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</si>
  <si>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</si>
  <si>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</si>
  <si>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</si>
  <si>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</si>
  <si>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</si>
  <si>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</si>
  <si>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</si>
  <si>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</si>
  <si>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</si>
  <si>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</si>
  <si>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</si>
  <si>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</si>
  <si>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</si>
  <si>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</si>
  <si>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</si>
  <si>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</si>
  <si>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</si>
  <si>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</si>
  <si>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</si>
  <si>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</si>
  <si>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</si>
  <si>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</si>
  <si>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</si>
  <si>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</si>
  <si>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</si>
  <si>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</si>
  <si>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</si>
  <si>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</si>
  <si>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</si>
  <si>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</si>
  <si>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</si>
  <si>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</si>
  <si>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</si>
  <si>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</si>
  <si>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</si>
  <si>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</si>
  <si>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</si>
  <si>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</si>
  <si>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</si>
  <si>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</si>
  <si>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</si>
  <si>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</si>
  <si>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</si>
  <si>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</si>
  <si>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</si>
  <si>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</si>
  <si>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</si>
  <si>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</si>
  <si>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</si>
  <si>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</si>
  <si>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</si>
  <si>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</si>
  <si>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</si>
  <si>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</si>
  <si>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</si>
  <si>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</si>
  <si>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</si>
  <si>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</si>
  <si>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</si>
  <si>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</si>
  <si>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</si>
  <si>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</si>
  <si>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</si>
  <si>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</si>
  <si>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</si>
  <si>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</si>
  <si>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</si>
  <si>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</si>
  <si>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</si>
  <si>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</si>
  <si>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</si>
  <si>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</si>
  <si>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</si>
  <si>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</si>
  <si>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</si>
  <si>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</si>
  <si>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</si>
  <si>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</si>
  <si>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</si>
  <si>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</si>
  <si>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</si>
  <si>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</si>
  <si>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</si>
  <si>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</si>
  <si>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</si>
  <si>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</si>
  <si>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</si>
  <si>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</si>
  <si>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</si>
  <si>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</si>
  <si>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</si>
  <si>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</si>
  <si>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</si>
  <si>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</si>
  <si>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</si>
  <si>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</si>
  <si>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</si>
  <si>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</si>
  <si>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</si>
  <si>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</si>
  <si>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</si>
  <si>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</si>
  <si>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</si>
  <si>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</si>
  <si>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</si>
  <si>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</si>
  <si>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</si>
  <si>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</si>
  <si>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</si>
  <si>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</si>
  <si>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</si>
  <si>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</si>
  <si>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</si>
  <si>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</si>
  <si>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</si>
  <si>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</si>
  <si>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</si>
  <si>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</si>
  <si>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</si>
  <si>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</si>
  <si>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</si>
  <si>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</si>
  <si>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</si>
  <si>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</si>
  <si>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</si>
  <si>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</si>
  <si>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</si>
  <si>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</si>
  <si>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</si>
  <si>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</si>
  <si>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</si>
  <si>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</si>
  <si>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</si>
  <si>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</si>
  <si>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</si>
  <si>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</si>
  <si>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</si>
  <si>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</si>
  <si>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</si>
  <si>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</si>
  <si>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</si>
  <si>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</si>
  <si>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</si>
  <si>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</si>
  <si>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</si>
  <si>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</si>
  <si>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</si>
  <si>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</si>
  <si>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</si>
  <si>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</si>
  <si>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</si>
  <si>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</si>
  <si>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</si>
  <si>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</si>
  <si>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</si>
  <si>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</si>
  <si>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</si>
  <si>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</si>
  <si>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</si>
  <si>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</si>
  <si>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</si>
  <si>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</si>
  <si>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</si>
  <si>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</si>
  <si>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</si>
  <si>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</si>
  <si>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</si>
  <si>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</si>
  <si>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</si>
  <si>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</si>
  <si>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</si>
  <si>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</si>
  <si>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</si>
  <si>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</si>
  <si>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</si>
  <si>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</si>
  <si>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</si>
  <si>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</si>
  <si>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</si>
  <si>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</si>
  <si>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</si>
  <si>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</si>
  <si>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</si>
  <si>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</si>
  <si>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</si>
  <si>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</si>
  <si>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</si>
  <si>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</si>
  <si>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</si>
  <si>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</si>
  <si>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</si>
  <si>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</si>
  <si>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</si>
  <si>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</si>
  <si>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</si>
  <si>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</si>
  <si>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</si>
  <si>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</si>
  <si>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</si>
  <si>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</si>
  <si>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</si>
  <si>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</si>
  <si>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</si>
  <si>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</si>
  <si>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</si>
  <si>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</si>
  <si>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</si>
  <si>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</si>
  <si>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</si>
  <si>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</si>
  <si>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</si>
  <si>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</si>
  <si>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</si>
  <si>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</si>
  <si>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</si>
  <si>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</si>
  <si>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</si>
  <si>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</si>
  <si>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</si>
  <si>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</si>
  <si>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</si>
  <si>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</si>
  <si>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</si>
  <si>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</si>
  <si>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</si>
  <si>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</si>
  <si>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</si>
  <si>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</si>
  <si>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</si>
  <si>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</si>
  <si>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</si>
  <si>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</si>
  <si>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</si>
  <si>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</si>
  <si>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</si>
  <si>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</si>
  <si>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</si>
  <si>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</si>
  <si>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</si>
  <si>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</si>
  <si>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</si>
  <si>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</si>
  <si>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</si>
  <si>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</si>
  <si>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</si>
  <si>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</si>
  <si>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</si>
  <si>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</si>
  <si>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</si>
  <si>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</si>
  <si>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</si>
  <si>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</si>
  <si>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</si>
  <si>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</si>
  <si>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</si>
  <si>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</si>
  <si>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</si>
  <si>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</si>
  <si>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</si>
  <si>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</si>
  <si>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</si>
  <si>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</si>
  <si>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</si>
  <si>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</si>
  <si>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</si>
  <si>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</si>
  <si>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</si>
  <si>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</si>
  <si>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</si>
  <si>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</si>
  <si>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</si>
  <si>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</si>
  <si>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</si>
  <si>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</si>
  <si>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</si>
  <si>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</si>
  <si>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</si>
  <si>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</si>
  <si>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</si>
  <si>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</si>
  <si>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</si>
  <si>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</si>
  <si>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</si>
  <si>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</si>
  <si>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</si>
  <si>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</si>
  <si>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</si>
  <si>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</si>
  <si>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</si>
  <si>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</si>
  <si>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</si>
  <si>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</si>
  <si>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</si>
  <si>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</si>
  <si>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</si>
  <si>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</si>
  <si>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</si>
  <si>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</si>
  <si>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</si>
  <si>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</si>
  <si>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</si>
  <si>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</si>
  <si>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</si>
  <si>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</si>
  <si>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</si>
  <si>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</si>
  <si>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</si>
  <si>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</si>
  <si>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</si>
  <si>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</si>
  <si>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</si>
  <si>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</si>
  <si>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</si>
  <si>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</si>
  <si>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</si>
  <si>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</si>
  <si>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</si>
  <si>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</si>
  <si>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</si>
  <si>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</si>
  <si>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</si>
  <si>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</si>
  <si>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</si>
  <si>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</si>
  <si>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</si>
  <si>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</si>
  <si>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</si>
  <si>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</si>
  <si>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</si>
  <si>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</si>
  <si>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</si>
  <si>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</si>
  <si>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</si>
  <si>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</si>
  <si>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</si>
  <si>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</si>
  <si>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</si>
  <si>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</si>
  <si>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</si>
  <si>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</si>
  <si>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</si>
  <si>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</si>
  <si>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</si>
  <si>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</si>
  <si>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</si>
  <si>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</si>
  <si>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</si>
  <si>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</si>
  <si>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</si>
  <si>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</si>
  <si>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</si>
  <si>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</si>
  <si>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</si>
  <si>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</si>
  <si>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</si>
  <si>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</si>
  <si>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</si>
  <si>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</si>
  <si>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</si>
  <si>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</si>
  <si>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</si>
  <si>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</si>
  <si>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</si>
  <si>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</si>
  <si>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</si>
  <si>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</si>
  <si>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</si>
  <si>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</si>
  <si>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</si>
  <si>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</si>
  <si>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</si>
  <si>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</si>
  <si>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</si>
  <si>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</si>
  <si>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</si>
  <si>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</si>
  <si>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</si>
  <si>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</si>
  <si>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</si>
  <si>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</si>
  <si>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</si>
  <si>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</si>
  <si>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</si>
  <si>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</si>
  <si>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</si>
  <si>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</si>
  <si>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</si>
  <si>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</si>
  <si>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</si>
  <si>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</si>
  <si>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</si>
  <si>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</si>
  <si>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</si>
  <si>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</si>
  <si>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</si>
  <si>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</si>
  <si>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</si>
  <si>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</si>
  <si>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</si>
  <si>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</si>
  <si>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</si>
  <si>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</si>
  <si>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</si>
  <si>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</si>
  <si>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</si>
  <si>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</si>
  <si>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</si>
  <si>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</si>
  <si>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</si>
  <si>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</si>
  <si>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</si>
  <si>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</si>
  <si>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</si>
  <si>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</si>
  <si>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</si>
  <si>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</si>
  <si>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</si>
  <si>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</si>
  <si>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</si>
  <si>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</si>
  <si>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</si>
  <si>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</si>
  <si>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</si>
  <si>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</si>
  <si>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</si>
  <si>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</si>
  <si>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</si>
  <si>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</si>
  <si>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</si>
  <si>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</si>
  <si>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</si>
  <si>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</si>
  <si>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</si>
  <si>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</si>
  <si>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</si>
  <si>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</si>
  <si>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</si>
  <si>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</si>
  <si>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</si>
  <si>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</si>
  <si>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</si>
  <si>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</si>
  <si>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</si>
  <si>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</si>
  <si>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</si>
  <si>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</si>
  <si>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</si>
  <si>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</si>
  <si>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</si>
  <si>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</si>
  <si>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</si>
  <si>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</si>
  <si>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</si>
  <si>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</si>
  <si>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</si>
  <si>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</si>
  <si>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</si>
  <si>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</si>
  <si>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</si>
  <si>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</si>
  <si>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</si>
  <si>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</si>
  <si>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</si>
  <si>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</si>
  <si>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</si>
  <si>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</si>
  <si>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</si>
  <si>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</si>
  <si>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</si>
  <si>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</si>
  <si>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</si>
  <si>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</si>
  <si>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</si>
  <si>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</si>
  <si>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</si>
  <si>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</si>
  <si>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</si>
  <si>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</si>
  <si>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</si>
  <si>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</si>
  <si>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</si>
  <si>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</si>
  <si>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</si>
  <si>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</si>
  <si>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</si>
  <si>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</si>
  <si>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</si>
  <si>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</si>
  <si>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</si>
  <si>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</si>
  <si>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</si>
  <si>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</si>
  <si>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</si>
  <si>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</si>
  <si>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</si>
  <si>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</si>
  <si>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</si>
  <si>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</si>
  <si>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</si>
  <si>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</si>
  <si>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</si>
  <si>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</si>
  <si>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</si>
  <si>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</si>
  <si>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</si>
  <si>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</si>
  <si>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</si>
  <si>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</si>
  <si>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</si>
  <si>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</si>
  <si>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</si>
  <si>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</si>
  <si>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</si>
  <si>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</si>
  <si>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</si>
  <si>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</si>
  <si>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</si>
  <si>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</si>
  <si>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</si>
  <si>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</si>
  <si>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</si>
  <si>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</si>
  <si>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</si>
  <si>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</si>
  <si>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</si>
  <si>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</si>
  <si>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</si>
  <si>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</si>
  <si>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</si>
  <si>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</si>
  <si>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</si>
  <si>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</si>
  <si>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</si>
  <si>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</si>
  <si>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</si>
  <si>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</si>
  <si>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</si>
  <si>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</si>
  <si>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</si>
  <si>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</si>
  <si>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</si>
  <si>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</si>
  <si>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</si>
  <si>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</si>
  <si>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</si>
  <si>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</si>
  <si>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</si>
  <si>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</si>
  <si>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</si>
  <si>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</si>
  <si>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</si>
  <si>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</si>
  <si>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</si>
  <si>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</si>
  <si>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</si>
  <si>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</si>
  <si>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</si>
  <si>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</si>
  <si>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</si>
  <si>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</si>
  <si>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</si>
  <si>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</si>
  <si>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</si>
  <si>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</si>
  <si>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</si>
  <si>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</si>
  <si>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</si>
  <si>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</si>
  <si>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</si>
  <si>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</si>
  <si>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</si>
  <si>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</si>
  <si>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</si>
  <si>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</si>
  <si>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</si>
  <si>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</si>
  <si>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</si>
  <si>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</si>
  <si>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</si>
  <si>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</si>
  <si>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</si>
  <si>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</si>
  <si>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</si>
  <si>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</si>
  <si>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</si>
  <si>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</si>
  <si>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</si>
  <si>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</si>
  <si>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</si>
  <si>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</si>
  <si>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</si>
  <si>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</si>
  <si>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</si>
  <si>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</si>
  <si>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</si>
  <si>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</si>
  <si>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</si>
  <si>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</si>
  <si>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</si>
  <si>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</si>
  <si>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</si>
  <si>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</si>
  <si>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</si>
  <si>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</si>
  <si>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</si>
  <si>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</si>
  <si>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</si>
  <si>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</si>
  <si>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</si>
  <si>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</si>
  <si>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</si>
  <si>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</si>
  <si>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</si>
  <si>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</si>
  <si>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</si>
  <si>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</si>
  <si>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</si>
  <si>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</si>
  <si>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</si>
  <si>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</si>
  <si>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</si>
  <si>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</si>
  <si>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</si>
  <si>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</si>
  <si>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</si>
  <si>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</si>
  <si>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</si>
  <si>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</si>
  <si>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</si>
  <si>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</si>
  <si>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</si>
  <si>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</si>
  <si>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</si>
  <si>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</si>
  <si>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</si>
  <si>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</si>
  <si>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</si>
  <si>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</si>
  <si>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</si>
  <si>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</si>
  <si>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</si>
  <si>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</si>
  <si>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</si>
  <si>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</si>
  <si>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</si>
  <si>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</si>
  <si>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</si>
  <si>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</si>
  <si>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</si>
  <si>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</si>
  <si>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</si>
  <si>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</si>
  <si>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</si>
  <si>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</si>
  <si>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</si>
  <si>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</si>
  <si>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</si>
  <si>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</si>
  <si>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</si>
  <si>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</si>
  <si>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</si>
  <si>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</si>
  <si>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</si>
  <si>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</si>
  <si>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</si>
  <si>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</si>
  <si>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</si>
  <si>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</si>
  <si>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</si>
  <si>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</si>
  <si>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</si>
  <si>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</si>
  <si>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</si>
  <si>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</si>
  <si>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</si>
  <si>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</si>
  <si>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</si>
  <si>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</si>
  <si>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</si>
  <si>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</si>
  <si>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</si>
  <si>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</si>
  <si>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</si>
  <si>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</si>
  <si>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</si>
  <si>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</si>
  <si>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</si>
  <si>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</si>
  <si>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</si>
  <si>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</si>
  <si>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</si>
  <si>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</si>
  <si>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</si>
  <si>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</si>
  <si>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</si>
  <si>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</si>
  <si>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</si>
  <si>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</si>
  <si>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</si>
  <si>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</si>
  <si>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</si>
  <si>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</si>
  <si>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</si>
  <si>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</si>
  <si>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</si>
  <si>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</si>
  <si>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</si>
  <si>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</si>
  <si>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</si>
  <si>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</si>
  <si>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</si>
  <si>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</si>
  <si>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</si>
  <si>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</si>
  <si>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</si>
  <si>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</si>
  <si>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</si>
  <si>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</si>
  <si>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</si>
  <si>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</si>
  <si>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</si>
  <si>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</si>
  <si>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</si>
  <si>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</si>
  <si>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</si>
  <si>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</si>
  <si>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</si>
  <si>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</si>
  <si>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</si>
  <si>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</si>
  <si>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</si>
  <si>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</si>
  <si>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</si>
  <si>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</si>
  <si>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</si>
  <si>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</si>
  <si>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</si>
  <si>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</si>
  <si>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</si>
  <si>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</si>
  <si>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</si>
  <si>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</si>
  <si>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</si>
  <si>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</si>
  <si>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</si>
  <si>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</si>
  <si>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</si>
  <si>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</si>
  <si>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</si>
  <si>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</si>
  <si>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</si>
  <si>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</si>
  <si>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</si>
  <si>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</si>
  <si>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</si>
  <si>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</si>
  <si>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</si>
  <si>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</si>
  <si>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</si>
  <si>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</si>
  <si>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</si>
  <si>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</si>
  <si>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</si>
  <si>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</si>
  <si>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</si>
  <si>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</si>
  <si>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</si>
  <si>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</si>
  <si>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</si>
  <si>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</si>
  <si>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</si>
  <si>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</si>
  <si>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</si>
  <si>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</si>
  <si>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</si>
  <si>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</si>
  <si>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</si>
  <si>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</si>
  <si>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</si>
  <si>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</si>
  <si>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</si>
  <si>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</si>
  <si>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</si>
  <si>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</si>
  <si>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</si>
  <si>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</si>
  <si>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</si>
  <si>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</si>
  <si>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</si>
  <si>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</si>
  <si>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</si>
  <si>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</si>
  <si>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</si>
  <si>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</si>
  <si>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</si>
  <si>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</si>
  <si>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</si>
  <si>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</si>
  <si>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</si>
  <si>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</si>
  <si>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</si>
  <si>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</si>
  <si>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</si>
  <si>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</si>
  <si>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</si>
  <si>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</si>
  <si>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</si>
  <si>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</si>
  <si>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</si>
  <si>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</si>
  <si>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</si>
  <si>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</si>
  <si>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</si>
  <si>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</si>
  <si>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</si>
  <si>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</si>
  <si>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</si>
  <si>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</si>
  <si>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</si>
  <si>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</si>
  <si>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</si>
  <si>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</si>
  <si>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</si>
  <si>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</si>
  <si>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</si>
  <si>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</si>
  <si>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</si>
  <si>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</si>
  <si>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</si>
  <si>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</si>
  <si>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</si>
  <si>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</si>
  <si>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</si>
  <si>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</si>
  <si>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</si>
  <si>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</si>
  <si>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</si>
  <si>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</si>
  <si>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</si>
  <si>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</si>
  <si>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</si>
  <si>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</si>
  <si>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</si>
  <si>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</si>
  <si>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</si>
  <si>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</si>
  <si>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</si>
  <si>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</si>
  <si>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</si>
  <si>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</si>
  <si>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</si>
  <si>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</si>
  <si>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</si>
  <si>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</si>
  <si>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</si>
  <si>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</si>
  <si>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</si>
  <si>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</si>
  <si>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</si>
  <si>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</si>
  <si>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</si>
  <si>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</si>
  <si>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</si>
  <si>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</si>
  <si>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</si>
  <si>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</si>
  <si>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</si>
  <si>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</si>
  <si>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</si>
  <si>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</si>
  <si>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</si>
  <si>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</si>
  <si>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</si>
  <si>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</si>
  <si>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</si>
  <si>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</si>
  <si>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</si>
  <si>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</si>
  <si>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</si>
  <si>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</si>
  <si>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</si>
  <si>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</si>
  <si>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</si>
  <si>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</si>
  <si>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</si>
  <si>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</si>
  <si>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</si>
  <si>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</si>
  <si>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</si>
  <si>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</si>
  <si>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</si>
  <si>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</si>
  <si>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</si>
  <si>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</si>
  <si>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</si>
  <si>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</si>
  <si>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</si>
  <si>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</si>
  <si>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</si>
  <si>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</si>
  <si>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</si>
  <si>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</si>
  <si>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</si>
  <si>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</si>
  <si>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</si>
  <si>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</si>
  <si>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</si>
  <si>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</si>
  <si>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</si>
  <si>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</si>
  <si>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</si>
  <si>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</si>
  <si>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</si>
  <si>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</si>
  <si>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</si>
  <si>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</si>
  <si>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</si>
  <si>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</si>
  <si>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</si>
  <si>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</si>
  <si>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</si>
  <si>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</si>
  <si>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</si>
  <si>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</si>
  <si>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</si>
  <si>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</si>
  <si>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</si>
  <si>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</si>
  <si>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</si>
  <si>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</si>
  <si>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</si>
  <si>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</si>
  <si>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</si>
  <si>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</si>
  <si>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</si>
  <si>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</si>
  <si>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</si>
  <si>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</si>
  <si>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</si>
  <si>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</si>
  <si>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</si>
  <si>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</si>
  <si>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</si>
  <si>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</si>
  <si>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</si>
  <si>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</si>
  <si>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</si>
  <si>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</si>
  <si>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</si>
  <si>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</si>
  <si>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</si>
  <si>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</si>
  <si>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</si>
  <si>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</si>
  <si>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</si>
  <si>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</si>
  <si>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</si>
  <si>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</si>
  <si>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</si>
  <si>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</si>
  <si>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</si>
  <si>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</si>
  <si>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</si>
  <si>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</si>
  <si>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</si>
  <si>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</si>
  <si>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</si>
  <si>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</si>
  <si>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</si>
  <si>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</si>
  <si>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</si>
  <si>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</si>
  <si>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</si>
  <si>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</si>
  <si>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</si>
  <si>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</si>
  <si>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</si>
  <si>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</si>
  <si>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</si>
  <si>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</si>
  <si>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</si>
  <si>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</si>
  <si>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</si>
  <si>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</si>
  <si>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</si>
  <si>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</si>
  <si>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</si>
  <si>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</si>
  <si>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</si>
  <si>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</si>
  <si>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</si>
  <si>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</si>
  <si>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</si>
  <si>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</si>
  <si>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</si>
  <si>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</si>
  <si>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</si>
  <si>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</si>
  <si>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</si>
  <si>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</si>
  <si>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</si>
  <si>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</si>
  <si>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</si>
  <si>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</si>
  <si>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</si>
  <si>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</si>
  <si>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</si>
  <si>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</si>
  <si>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</si>
  <si>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</si>
  <si>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</si>
  <si>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</si>
  <si>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</si>
  <si>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</si>
  <si>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</si>
  <si>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</si>
  <si>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</si>
  <si>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</si>
  <si>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</si>
  <si>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</si>
  <si>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</si>
  <si>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</si>
  <si>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</si>
  <si>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</si>
  <si>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</si>
  <si>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</si>
  <si>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</si>
  <si>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</si>
  <si>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</si>
  <si>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</si>
  <si>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</si>
  <si>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</si>
  <si>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</si>
  <si>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</si>
  <si>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</si>
  <si>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</si>
  <si>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</si>
  <si>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</si>
  <si>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</si>
  <si>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</si>
  <si>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</si>
  <si>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</si>
  <si>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</si>
  <si>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</si>
  <si>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</si>
  <si>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</si>
  <si>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</si>
  <si>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</si>
  <si>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</si>
  <si>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</si>
  <si>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</si>
  <si>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</si>
  <si>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</si>
  <si>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</si>
  <si>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</si>
  <si>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</si>
  <si>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</si>
  <si>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</si>
  <si>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</si>
  <si>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</si>
  <si>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</si>
  <si>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</si>
  <si>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</si>
  <si>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</si>
  <si>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</si>
  <si>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</si>
  <si>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</si>
  <si>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</si>
  <si>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</si>
  <si>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</si>
  <si>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</si>
  <si>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</si>
  <si>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</si>
  <si>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</si>
  <si>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</si>
  <si>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</si>
  <si>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</si>
  <si>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</si>
  <si>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</si>
  <si>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</si>
  <si>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</si>
  <si>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</si>
  <si>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</si>
  <si>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</si>
  <si>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</si>
  <si>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</si>
  <si>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</si>
  <si>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</si>
  <si>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</si>
  <si>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</si>
  <si>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</si>
  <si>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</si>
  <si>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</si>
  <si>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</si>
  <si>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</si>
  <si>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</si>
  <si>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</si>
  <si>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</si>
  <si>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</si>
  <si>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</si>
  <si>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</si>
  <si>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</si>
  <si>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</si>
  <si>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</si>
  <si>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</si>
  <si>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</si>
  <si>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</si>
  <si>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</si>
  <si>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</si>
  <si>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</si>
  <si>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</si>
  <si>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</si>
  <si>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</si>
  <si>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</si>
  <si>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</si>
  <si>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</si>
  <si>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</si>
  <si>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</si>
  <si>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</si>
  <si>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</si>
  <si>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</si>
  <si>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</si>
  <si>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</si>
  <si>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</si>
  <si>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</si>
  <si>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</si>
  <si>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</si>
  <si>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</si>
  <si>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</si>
  <si>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</si>
  <si>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</si>
  <si>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</si>
  <si>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</si>
  <si>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</si>
  <si>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</si>
  <si>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</si>
  <si>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</si>
  <si>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</si>
  <si>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</si>
  <si>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</si>
  <si>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</si>
  <si>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</si>
  <si>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</si>
  <si>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</si>
  <si>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</si>
  <si>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</si>
  <si>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</si>
  <si>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</si>
  <si>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</si>
  <si>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</si>
  <si>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</si>
  <si>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</si>
  <si>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</si>
  <si>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</si>
  <si>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</si>
  <si>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</si>
  <si>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</si>
  <si>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</si>
  <si>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</si>
  <si>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</si>
  <si>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</si>
  <si>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</si>
  <si>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</si>
  <si>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</si>
  <si>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</si>
  <si>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</si>
  <si>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</si>
  <si>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</si>
  <si>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</si>
  <si>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</si>
  <si>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</si>
  <si>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</si>
  <si>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</si>
  <si>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</si>
  <si>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</si>
  <si>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</si>
  <si>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</si>
  <si>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</si>
  <si>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</si>
  <si>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</si>
  <si>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</si>
  <si>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</si>
  <si>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</si>
  <si>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</si>
  <si>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</si>
  <si>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</si>
  <si>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</si>
  <si>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</si>
  <si>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</si>
  <si>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</si>
  <si>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</si>
  <si>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</si>
  <si>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</si>
  <si>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</si>
  <si>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</si>
  <si>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</si>
  <si>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</si>
  <si>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</si>
  <si>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</si>
  <si>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</si>
  <si>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</si>
  <si>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</si>
  <si>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</si>
  <si>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</si>
  <si>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</si>
  <si>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</si>
  <si>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</si>
  <si>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</si>
  <si>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</si>
  <si>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</si>
  <si>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</si>
  <si>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</si>
  <si>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</si>
  <si>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</si>
  <si>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</si>
  <si>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</si>
  <si>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</si>
  <si>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</si>
  <si>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</si>
  <si>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</si>
  <si>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</si>
  <si>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</si>
  <si>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</si>
  <si>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</si>
  <si>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</si>
  <si>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</si>
  <si>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</si>
  <si>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</si>
  <si>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</si>
  <si>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</si>
  <si>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</si>
  <si>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</si>
  <si>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</si>
  <si>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</si>
  <si>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</si>
  <si>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</si>
  <si>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</si>
  <si>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</si>
  <si>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</si>
  <si>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</si>
  <si>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</si>
  <si>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</si>
  <si>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</si>
  <si>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</si>
  <si>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</si>
  <si>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</si>
  <si>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</si>
  <si>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</si>
  <si>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</si>
  <si>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</si>
  <si>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</si>
  <si>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</si>
  <si>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</si>
  <si>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</si>
  <si>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</si>
  <si>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</si>
  <si>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</si>
  <si>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</si>
  <si>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</si>
  <si>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</si>
  <si>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</si>
  <si>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</si>
  <si>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</si>
  <si>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</si>
  <si>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</si>
  <si>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</si>
  <si>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</si>
  <si>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</si>
  <si>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</si>
  <si>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</si>
  <si>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</si>
  <si>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</si>
  <si>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</si>
  <si>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</si>
  <si>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</si>
  <si>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</si>
  <si>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</si>
  <si>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</si>
  <si>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</si>
  <si>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</si>
  <si>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</si>
  <si>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</si>
  <si>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</si>
  <si>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</si>
  <si>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</si>
  <si>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</si>
  <si>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</si>
  <si>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</si>
  <si>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</si>
  <si>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</si>
  <si>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</si>
  <si>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</si>
  <si>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</si>
  <si>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</si>
  <si>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</si>
  <si>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</si>
  <si>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</si>
  <si>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</si>
  <si>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</si>
  <si>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</si>
  <si>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</si>
  <si>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</si>
  <si>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</si>
  <si>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</si>
  <si>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</si>
  <si>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</si>
  <si>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</si>
  <si>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</si>
  <si>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</si>
  <si>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</si>
  <si>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</si>
  <si>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</si>
  <si>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</si>
  <si>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</si>
  <si>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</si>
  <si>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</si>
  <si>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</si>
  <si>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</si>
  <si>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</si>
  <si>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</si>
  <si>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</si>
  <si>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</si>
  <si>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</si>
  <si>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</si>
  <si>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</si>
  <si>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</si>
  <si>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</si>
  <si>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</si>
  <si>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</si>
  <si>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</si>
  <si>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</si>
  <si>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</si>
  <si>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</si>
  <si>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</si>
  <si>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</si>
  <si>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</si>
  <si>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</si>
  <si>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</si>
  <si>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</si>
  <si>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</si>
  <si>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</si>
  <si>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</si>
  <si>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</si>
  <si>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</si>
  <si>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</si>
  <si>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</si>
  <si>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</si>
  <si>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</si>
  <si>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</si>
  <si>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</si>
  <si>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</si>
  <si>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</si>
  <si>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</si>
  <si>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</si>
  <si>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</si>
  <si>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</si>
  <si>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</si>
  <si>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</si>
  <si>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</si>
  <si>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</si>
  <si>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</si>
  <si>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</si>
  <si>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</si>
  <si>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</si>
  <si>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</si>
  <si>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</si>
  <si>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</si>
  <si>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</si>
  <si>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</si>
  <si>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</si>
  <si>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</si>
  <si>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</si>
  <si>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</si>
  <si>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</si>
  <si>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</si>
  <si>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</si>
  <si>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</si>
  <si>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</si>
  <si>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</si>
  <si>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</si>
  <si>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</si>
  <si>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</si>
  <si>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</si>
  <si>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</si>
  <si>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</si>
  <si>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</si>
  <si>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</si>
  <si>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</si>
  <si>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</si>
  <si>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</si>
  <si>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</si>
  <si>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</si>
  <si>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</si>
  <si>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</si>
  <si>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</si>
  <si>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</si>
  <si>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</si>
  <si>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</si>
  <si>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</si>
  <si>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</si>
  <si>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</si>
  <si>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</si>
  <si>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</si>
  <si>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</si>
  <si>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</si>
  <si>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</si>
  <si>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</si>
  <si>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</si>
  <si>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</si>
  <si>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</si>
  <si>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</si>
  <si>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</si>
  <si>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</si>
  <si>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</si>
  <si>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</si>
  <si>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</si>
  <si>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</si>
  <si>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</si>
  <si>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</si>
  <si>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</si>
  <si>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</si>
  <si>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</si>
  <si>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</si>
  <si>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</si>
  <si>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</si>
  <si>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</si>
  <si>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</si>
  <si>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</si>
  <si>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</si>
  <si>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</si>
  <si>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</si>
  <si>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</si>
  <si>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</si>
  <si>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</si>
  <si>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</si>
  <si>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</si>
  <si>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</si>
  <si>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</si>
  <si>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</si>
  <si>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</si>
  <si>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</si>
  <si>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</si>
  <si>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</si>
  <si>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</si>
  <si>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</si>
  <si>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</si>
  <si>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</si>
  <si>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</si>
  <si>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</si>
  <si>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</si>
  <si>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</si>
  <si>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</si>
  <si>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</si>
  <si>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</si>
  <si>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</si>
  <si>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</si>
  <si>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</si>
  <si>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</si>
  <si>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</si>
  <si>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</si>
  <si>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</si>
  <si>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</si>
  <si>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</si>
  <si>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</si>
  <si>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</si>
  <si>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</si>
  <si>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</si>
  <si>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</si>
  <si>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</si>
  <si>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</si>
  <si>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</si>
  <si>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</si>
  <si>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</si>
  <si>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</si>
  <si>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</si>
  <si>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</si>
  <si>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</si>
  <si>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</si>
  <si>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</si>
  <si>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</si>
  <si>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</si>
  <si>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</si>
  <si>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</si>
  <si>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</si>
  <si>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</si>
  <si>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</si>
  <si>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</si>
  <si>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</si>
  <si>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</si>
  <si>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</si>
  <si>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</si>
  <si>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</si>
  <si>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</si>
  <si>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</si>
  <si>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</si>
  <si>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</si>
  <si>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</si>
  <si>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</si>
  <si>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</si>
  <si>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</si>
  <si>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</si>
  <si>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</si>
  <si>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</si>
  <si>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</si>
  <si>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</si>
  <si>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</si>
  <si>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</si>
  <si>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</si>
  <si>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</si>
  <si>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</si>
  <si>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</si>
  <si>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</si>
  <si>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</si>
  <si>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</si>
  <si>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</si>
  <si>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</si>
  <si>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</si>
  <si>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</si>
  <si>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</si>
  <si>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</si>
  <si>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</si>
  <si>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</si>
  <si>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</si>
  <si>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</si>
  <si>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</si>
  <si>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</si>
  <si>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</si>
  <si>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</si>
  <si>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</si>
  <si>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</si>
  <si>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</si>
  <si>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</si>
  <si>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</si>
  <si>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</si>
  <si>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</si>
  <si>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</si>
  <si>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</si>
  <si>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</si>
  <si>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</si>
  <si>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</si>
  <si>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</si>
  <si>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</si>
  <si>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</si>
  <si>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</si>
  <si>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</si>
  <si>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</si>
  <si>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</si>
  <si>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</si>
  <si>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</si>
  <si>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</si>
  <si>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</si>
  <si>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</si>
  <si>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</si>
  <si>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</si>
  <si>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</si>
  <si>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</si>
  <si>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</si>
  <si>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</si>
  <si>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</si>
  <si>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</si>
  <si>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</si>
  <si>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</si>
  <si>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</si>
  <si>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</si>
  <si>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</si>
  <si>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</si>
  <si>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</si>
  <si>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</si>
  <si>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</si>
  <si>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</si>
  <si>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</si>
  <si>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</si>
  <si>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</si>
  <si>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</si>
  <si>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</si>
  <si>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</si>
  <si>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</si>
  <si>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</si>
  <si>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</si>
  <si>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</si>
  <si>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</si>
  <si>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</si>
  <si>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</si>
  <si>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</si>
  <si>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</si>
  <si>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</si>
  <si>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</si>
  <si>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</si>
  <si>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</si>
  <si>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</si>
  <si>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</si>
  <si>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</si>
  <si>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</si>
  <si>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</si>
  <si>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</si>
  <si>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</si>
  <si>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</si>
  <si>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</si>
  <si>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</si>
  <si>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</si>
  <si>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</si>
  <si>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</si>
  <si>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</si>
  <si>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</si>
  <si>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</si>
  <si>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</si>
  <si>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</si>
  <si>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</si>
  <si>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</si>
  <si>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</si>
  <si>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</si>
  <si>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</si>
  <si>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</si>
  <si>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</si>
  <si>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</si>
  <si>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</si>
  <si>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</si>
  <si>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</si>
  <si>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</si>
  <si>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</si>
  <si>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</si>
  <si>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</si>
  <si>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</si>
  <si>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</si>
  <si>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</si>
  <si>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</si>
  <si>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</si>
  <si>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</si>
  <si>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</si>
  <si>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</si>
  <si>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</si>
  <si>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</si>
  <si>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</si>
  <si>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</si>
  <si>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</si>
  <si>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</si>
  <si>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</si>
  <si>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</si>
  <si>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</si>
  <si>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</si>
  <si>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</si>
  <si>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</si>
  <si>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</si>
  <si>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</si>
  <si>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</si>
  <si>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</si>
  <si>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</si>
  <si>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</si>
  <si>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</si>
  <si>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</si>
  <si>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</si>
  <si>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</si>
  <si>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</si>
  <si>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</si>
  <si>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</si>
  <si>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</si>
  <si>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</si>
  <si>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</si>
  <si>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</si>
  <si>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</si>
  <si>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</si>
  <si>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</si>
  <si>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</si>
  <si>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</si>
  <si>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</si>
  <si>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</si>
  <si>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</si>
  <si>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</si>
  <si>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</si>
  <si>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</si>
  <si>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</si>
  <si>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</si>
  <si>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</si>
  <si>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</si>
  <si>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</si>
  <si>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</si>
  <si>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</si>
  <si>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</si>
  <si>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</si>
  <si>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</si>
  <si>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</si>
  <si>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</si>
  <si>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</si>
  <si>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</si>
  <si>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</si>
  <si>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</si>
  <si>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</si>
  <si>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</si>
  <si>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</si>
  <si>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</si>
  <si>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</si>
  <si>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</si>
  <si>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</si>
  <si>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</si>
  <si>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</si>
  <si>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</si>
  <si>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</si>
  <si>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</si>
  <si>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</si>
  <si>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</si>
  <si>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</si>
  <si>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</si>
  <si>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</si>
  <si>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</si>
  <si>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</si>
  <si>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</si>
  <si>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</si>
  <si>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</si>
  <si>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</si>
  <si>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</si>
  <si>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</si>
  <si>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</si>
  <si>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</si>
  <si>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</si>
  <si>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</si>
  <si>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</si>
  <si>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</si>
  <si>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</si>
  <si>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</si>
  <si>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</si>
  <si>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</si>
  <si>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</si>
  <si>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</si>
  <si>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</si>
  <si>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</si>
  <si>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</si>
  <si>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</si>
  <si>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</si>
  <si>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</si>
  <si>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</si>
  <si>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</si>
  <si>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</si>
  <si>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</si>
  <si>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</si>
  <si>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</si>
  <si>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</si>
  <si>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</si>
  <si>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</si>
  <si>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</si>
  <si>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</si>
  <si>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</si>
  <si>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</si>
  <si>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</si>
  <si>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</si>
  <si>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</si>
  <si>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</si>
  <si>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</si>
  <si>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</si>
  <si>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</si>
  <si>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</si>
  <si>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</si>
  <si>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</si>
  <si>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</si>
  <si>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</si>
  <si>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</si>
  <si>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</si>
  <si>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</si>
  <si>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</si>
  <si>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</si>
  <si>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</si>
  <si>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</si>
  <si>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</si>
  <si>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</si>
  <si>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</si>
  <si>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</si>
  <si>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</si>
  <si>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</si>
  <si>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</si>
  <si>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</si>
  <si>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</si>
  <si>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</si>
  <si>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</si>
  <si>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</si>
  <si>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</si>
  <si>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</si>
  <si>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</si>
  <si>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</si>
  <si>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</si>
  <si>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</si>
  <si>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</si>
  <si>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</si>
  <si>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</si>
  <si>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</si>
  <si>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</si>
  <si>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</si>
  <si>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</si>
  <si>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</si>
  <si>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</si>
  <si>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</si>
  <si>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</si>
  <si>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</si>
  <si>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</si>
  <si>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</si>
  <si>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</si>
  <si>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</si>
  <si>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</si>
  <si>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</si>
  <si>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</si>
  <si>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</si>
  <si>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</si>
  <si>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</si>
  <si>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</si>
  <si>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</si>
  <si>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</si>
  <si>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</si>
  <si>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</si>
  <si>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</si>
  <si>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</si>
  <si>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</si>
  <si>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</si>
  <si>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</si>
  <si>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</si>
  <si>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</si>
  <si>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</si>
  <si>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</si>
  <si>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</si>
  <si>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</si>
  <si>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</si>
  <si>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</si>
  <si>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</si>
  <si>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</si>
  <si>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</si>
  <si>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</si>
  <si>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</si>
  <si>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</si>
  <si>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</si>
  <si>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</si>
  <si>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</si>
  <si>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</si>
  <si>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</si>
  <si>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</si>
  <si>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</si>
  <si>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</si>
  <si>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</si>
  <si>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</si>
  <si>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</si>
  <si>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</si>
  <si>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</si>
  <si>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</si>
  <si>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</si>
  <si>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</si>
  <si>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</si>
  <si>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</si>
  <si>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</si>
  <si>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</si>
  <si>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</si>
  <si>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</si>
  <si>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</si>
  <si>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</si>
  <si>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</si>
  <si>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</si>
  <si>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</si>
  <si>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</si>
  <si>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</si>
  <si>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</si>
  <si>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</si>
  <si>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</si>
  <si>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</si>
  <si>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</si>
  <si>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</si>
  <si>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</si>
  <si>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</si>
  <si>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</si>
  <si>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</si>
  <si>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</si>
  <si>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</si>
  <si>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</si>
  <si>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</si>
  <si>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</si>
  <si>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</si>
  <si>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</si>
  <si>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</si>
  <si>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</si>
  <si>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</si>
  <si>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</si>
  <si>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</si>
  <si>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</si>
  <si>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</si>
  <si>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</si>
  <si>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</si>
  <si>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</si>
  <si>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</si>
  <si>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</si>
  <si>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</si>
  <si>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</si>
  <si>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</si>
  <si>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</si>
  <si>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</si>
  <si>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</si>
  <si>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</si>
  <si>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</si>
  <si>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</si>
  <si>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</si>
  <si>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</si>
  <si>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</si>
  <si>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</si>
  <si>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</si>
  <si>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</si>
  <si>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</si>
  <si>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</si>
  <si>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</si>
  <si>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</si>
  <si>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</si>
  <si>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</si>
  <si>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</si>
  <si>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</si>
  <si>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</si>
  <si>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</si>
  <si>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</si>
  <si>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</si>
  <si>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</si>
  <si>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</si>
  <si>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</si>
  <si>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</si>
  <si>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</si>
  <si>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</si>
  <si>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</si>
  <si>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</si>
  <si>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</si>
  <si>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</si>
  <si>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</si>
  <si>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</si>
  <si>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</si>
  <si>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</si>
  <si>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</si>
  <si>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</si>
  <si>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</si>
  <si>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</si>
  <si>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</si>
  <si>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</si>
  <si>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</si>
  <si>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</si>
  <si>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</si>
  <si>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</si>
  <si>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</si>
  <si>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</si>
  <si>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</si>
  <si>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</si>
  <si>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</si>
  <si>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</si>
  <si>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</si>
  <si>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</si>
  <si>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</si>
  <si>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</si>
  <si>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</si>
  <si>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</si>
  <si>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</si>
  <si>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</si>
  <si>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</si>
  <si>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</si>
  <si>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</si>
  <si>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</si>
  <si>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</si>
  <si>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</si>
  <si>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</si>
  <si>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</si>
  <si>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</si>
  <si>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</si>
  <si>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</si>
  <si>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</si>
  <si>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</si>
  <si>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</si>
  <si>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</si>
  <si>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</si>
  <si>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</si>
  <si>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</si>
  <si>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</si>
  <si>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</si>
  <si>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</si>
  <si>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</si>
  <si>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</si>
  <si>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</si>
  <si>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</si>
  <si>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</si>
  <si>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</si>
  <si>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</si>
  <si>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</si>
  <si>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</si>
  <si>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</si>
  <si>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</si>
  <si>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</si>
  <si>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</si>
  <si>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</si>
  <si>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</si>
  <si>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</si>
  <si>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</si>
  <si>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</si>
  <si>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</si>
  <si>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</si>
  <si>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</si>
  <si>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</si>
  <si>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</si>
  <si>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</si>
  <si>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</si>
  <si>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</si>
  <si>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</si>
  <si>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</si>
  <si>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</si>
  <si>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</si>
  <si>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</si>
  <si>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</si>
  <si>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</si>
  <si>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</si>
  <si>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</si>
  <si>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</si>
  <si>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</si>
  <si>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</si>
  <si>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</si>
  <si>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</si>
  <si>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</si>
  <si>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</si>
  <si>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</si>
  <si>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</si>
  <si>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</si>
  <si>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</si>
  <si>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</si>
  <si>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</si>
  <si>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</si>
  <si>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</si>
  <si>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</si>
  <si>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</si>
  <si>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</si>
  <si>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</si>
  <si>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</si>
  <si>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</si>
  <si>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</si>
  <si>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</si>
  <si>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</si>
  <si>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</si>
  <si>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</si>
  <si>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</si>
  <si>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</si>
  <si>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</si>
  <si>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</si>
  <si>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</si>
  <si>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</si>
  <si>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</si>
  <si>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</si>
  <si>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</si>
  <si>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</si>
  <si>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</si>
  <si>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</si>
  <si>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</si>
  <si>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</si>
  <si>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</si>
  <si>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</si>
  <si>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</si>
  <si>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</si>
  <si>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</si>
  <si>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</si>
  <si>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</si>
  <si>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</si>
  <si>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</si>
  <si>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</si>
  <si>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</si>
  <si>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</si>
  <si>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</si>
  <si>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</si>
  <si>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</si>
  <si>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</si>
  <si>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</si>
  <si>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</si>
  <si>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</si>
  <si>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</si>
  <si>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</si>
  <si>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</si>
  <si>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</si>
  <si>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</si>
  <si>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</si>
  <si>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</si>
  <si>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</si>
  <si>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</si>
  <si>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</si>
  <si>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</si>
  <si>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</si>
  <si>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</si>
  <si>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</si>
  <si>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</si>
  <si>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</si>
  <si>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</si>
  <si>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</si>
  <si>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</si>
  <si>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</si>
  <si>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</si>
  <si>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</si>
  <si>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</si>
  <si>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</si>
  <si>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</si>
  <si>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</si>
  <si>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</si>
  <si>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</si>
  <si>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</si>
  <si>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</si>
  <si>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</si>
  <si>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</si>
  <si>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</si>
  <si>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</si>
  <si>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</si>
  <si>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</si>
  <si>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</si>
  <si>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</si>
  <si>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</si>
  <si>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</si>
  <si>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</si>
  <si>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</si>
  <si>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</si>
  <si>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</si>
  <si>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</si>
  <si>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</si>
  <si>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</si>
  <si>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</si>
  <si>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</si>
  <si>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</si>
  <si>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</si>
  <si>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</si>
  <si>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</si>
  <si>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</si>
  <si>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</si>
  <si>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</si>
  <si>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</si>
  <si>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</si>
  <si>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</si>
  <si>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</si>
  <si>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</si>
  <si>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</si>
  <si>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</si>
  <si>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</si>
  <si>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</si>
  <si>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</si>
  <si>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</si>
  <si>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</si>
  <si>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</si>
  <si>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</si>
  <si>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</si>
  <si>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</si>
  <si>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</si>
  <si>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</si>
  <si>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</si>
  <si>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</si>
  <si>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</si>
  <si>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</si>
  <si>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</si>
  <si>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</si>
  <si>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</si>
  <si>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</si>
  <si>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</si>
  <si>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</si>
  <si>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</si>
  <si>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</si>
  <si>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</si>
  <si>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</si>
  <si>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</si>
  <si>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</si>
  <si>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</si>
  <si>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</si>
  <si>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</si>
  <si>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</si>
  <si>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</si>
  <si>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</si>
  <si>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</si>
  <si>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</si>
  <si>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</si>
  <si>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</si>
  <si>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</si>
  <si>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</si>
  <si>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</si>
  <si>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</si>
  <si>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</si>
  <si>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</si>
  <si>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</si>
  <si>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</si>
  <si>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</si>
  <si>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</si>
  <si>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</si>
  <si>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</si>
  <si>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</si>
  <si>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</si>
  <si>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</si>
  <si>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</si>
  <si>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</si>
  <si>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</si>
  <si>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</si>
  <si>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</si>
  <si>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</si>
  <si>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</si>
  <si>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</si>
  <si>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</si>
  <si>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</si>
  <si>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</si>
  <si>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</si>
  <si>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</si>
  <si>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</si>
  <si>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</si>
  <si>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</si>
  <si>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</si>
  <si>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</si>
  <si>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</si>
  <si>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</si>
  <si>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</si>
  <si>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</si>
  <si>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</si>
  <si>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</si>
  <si>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</si>
  <si>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</si>
  <si>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</si>
  <si>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</si>
  <si>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</si>
  <si>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</si>
  <si>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</si>
  <si>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</si>
  <si>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</si>
  <si>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</si>
  <si>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</si>
  <si>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</si>
  <si>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</si>
  <si>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</si>
  <si>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</si>
  <si>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</si>
  <si>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</si>
  <si>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</si>
  <si>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</si>
  <si>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</si>
  <si>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</si>
  <si>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</si>
  <si>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</si>
  <si>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</si>
  <si>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</si>
  <si>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</si>
  <si>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</si>
  <si>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</si>
  <si>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</si>
  <si>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</si>
  <si>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</si>
  <si>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</si>
  <si>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</si>
  <si>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</si>
  <si>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</si>
  <si>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</si>
  <si>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</si>
  <si>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</si>
  <si>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</si>
  <si>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</si>
  <si>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</si>
  <si>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</si>
  <si>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</si>
  <si>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</si>
  <si>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</si>
  <si>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</si>
  <si>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</si>
  <si>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</si>
  <si>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</si>
  <si>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</si>
  <si>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</si>
  <si>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</si>
  <si>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</si>
  <si>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</si>
  <si>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</si>
  <si>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</si>
  <si>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</si>
  <si>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</si>
  <si>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</si>
  <si>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</si>
  <si>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</si>
  <si>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</si>
  <si>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</si>
  <si>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</si>
  <si>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</si>
  <si>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</si>
  <si>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</si>
  <si>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</si>
  <si>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</si>
  <si>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</si>
  <si>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</si>
  <si>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</si>
  <si>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</si>
  <si>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</si>
  <si>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</si>
  <si>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</si>
  <si>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</si>
  <si>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</si>
  <si>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</si>
  <si>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</si>
  <si>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</si>
  <si>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</si>
  <si>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</si>
  <si>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</si>
  <si>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</si>
  <si>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</si>
  <si>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</si>
  <si>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</si>
  <si>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</si>
  <si>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</si>
  <si>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</si>
  <si>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</si>
  <si>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</si>
  <si>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</si>
  <si>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</si>
  <si>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</si>
  <si>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</si>
  <si>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</si>
  <si>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</si>
  <si>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</si>
  <si>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</si>
  <si>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</si>
  <si>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</si>
  <si>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</si>
  <si>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</si>
  <si>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</si>
  <si>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</si>
  <si>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</si>
  <si>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</si>
  <si>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</si>
  <si>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</si>
  <si>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</si>
  <si>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</si>
  <si>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</si>
  <si>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</si>
  <si>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</si>
  <si>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</si>
  <si>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</si>
  <si>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</si>
  <si>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</si>
  <si>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</si>
  <si>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</si>
  <si>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</si>
  <si>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</si>
  <si>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</si>
  <si>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</si>
  <si>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</si>
  <si>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</si>
  <si>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</si>
  <si>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</si>
  <si>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</si>
  <si>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</si>
  <si>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</si>
  <si>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</si>
  <si>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</si>
  <si>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</si>
  <si>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</si>
  <si>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</si>
  <si>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</si>
  <si>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</si>
  <si>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</si>
  <si>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</si>
  <si>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</si>
  <si>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</si>
  <si>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</si>
  <si>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</si>
  <si>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</si>
  <si>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</si>
  <si>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</si>
  <si>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</si>
  <si>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</si>
  <si>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</si>
  <si>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</si>
  <si>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</si>
  <si>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</si>
  <si>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</si>
  <si>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</si>
  <si>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</si>
  <si>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</si>
  <si>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</si>
  <si>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</si>
  <si>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</si>
  <si>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</si>
  <si>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</si>
  <si>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</si>
  <si>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</si>
  <si>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</si>
  <si>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</si>
  <si>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</si>
  <si>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</si>
  <si>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</si>
  <si>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</si>
  <si>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</si>
  <si>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</si>
  <si>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</si>
  <si>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</si>
  <si>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</si>
  <si>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</si>
  <si>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</si>
  <si>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</si>
  <si>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</si>
  <si>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</si>
  <si>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</si>
  <si>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</si>
  <si>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</si>
  <si>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</si>
  <si>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</si>
  <si>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</si>
  <si>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</si>
  <si>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</si>
  <si>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</si>
  <si>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</si>
  <si>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</si>
  <si>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</si>
  <si>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</si>
  <si>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</si>
  <si>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</si>
  <si>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</si>
  <si>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</si>
  <si>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</si>
  <si>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</si>
  <si>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</si>
  <si>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</si>
  <si>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</si>
  <si>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</si>
  <si>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</si>
  <si>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</si>
  <si>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</si>
  <si>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</si>
  <si>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</si>
  <si>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</si>
  <si>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</si>
  <si>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</si>
  <si>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</si>
  <si>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</si>
  <si>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</si>
  <si>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</si>
  <si>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</si>
  <si>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</si>
  <si>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</si>
  <si>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</si>
  <si>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</si>
  <si>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</si>
  <si>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</si>
  <si>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</si>
  <si>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</si>
  <si>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</si>
  <si>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</si>
  <si>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</si>
  <si>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</si>
  <si>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</si>
  <si>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</si>
  <si>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</si>
  <si>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</si>
  <si>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</si>
  <si>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</si>
  <si>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</si>
  <si>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</si>
  <si>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</si>
  <si>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</si>
  <si>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</si>
  <si>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</si>
  <si>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</si>
  <si>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</si>
  <si>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</si>
  <si>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</si>
  <si>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</si>
  <si>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</si>
  <si>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</si>
  <si>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</si>
  <si>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</si>
  <si>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</si>
  <si>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</si>
  <si>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</si>
  <si>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</si>
  <si>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</si>
  <si>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</si>
  <si>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</si>
  <si>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</si>
  <si>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</si>
  <si>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</si>
  <si>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</si>
  <si>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</si>
  <si>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</si>
  <si>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</si>
  <si>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</si>
  <si>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</si>
  <si>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</si>
  <si>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</si>
  <si>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</si>
  <si>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</si>
  <si>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</si>
  <si>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</si>
  <si>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</si>
  <si>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</si>
  <si>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</si>
  <si>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</si>
  <si>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</si>
  <si>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</si>
  <si>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</si>
  <si>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</si>
  <si>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</si>
  <si>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</si>
  <si>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</si>
  <si>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</si>
  <si>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</si>
  <si>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</si>
  <si>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</si>
  <si>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</si>
  <si>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</si>
  <si>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</si>
  <si>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</si>
  <si>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</si>
  <si>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</si>
  <si>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</si>
  <si>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</si>
  <si>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</si>
  <si>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</si>
  <si>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</si>
  <si>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</si>
  <si>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</si>
  <si>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</si>
  <si>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</si>
  <si>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</si>
  <si>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</si>
  <si>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</si>
  <si>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</si>
  <si>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</si>
  <si>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</si>
  <si>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</si>
  <si>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</si>
  <si>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</si>
  <si>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</si>
  <si>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</si>
  <si>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</si>
  <si>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</si>
  <si>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</si>
  <si>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</si>
  <si>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</si>
  <si>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</si>
  <si>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</si>
  <si>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</si>
  <si>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</si>
  <si>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</si>
  <si>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</si>
  <si>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</si>
  <si>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</si>
  <si>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</si>
  <si>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</si>
  <si>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</si>
  <si>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</si>
  <si>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</si>
  <si>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</si>
  <si>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</si>
  <si>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</si>
  <si>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</si>
  <si>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</si>
  <si>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</si>
  <si>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</si>
  <si>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</si>
  <si>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</si>
  <si>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</si>
  <si>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</si>
  <si>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</si>
  <si>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</si>
  <si>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</si>
  <si>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</si>
  <si>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</si>
  <si>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</si>
  <si>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</si>
  <si>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</si>
  <si>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</si>
  <si>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</si>
  <si>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</si>
  <si>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</si>
  <si>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</si>
  <si>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</si>
  <si>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</si>
  <si>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</si>
  <si>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</si>
  <si>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</si>
  <si>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</si>
  <si>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</si>
  <si>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</si>
  <si>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</si>
  <si>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</si>
  <si>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</si>
  <si>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</si>
  <si>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</si>
  <si>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</si>
  <si>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</si>
  <si>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</si>
  <si>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</si>
  <si>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</si>
  <si>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</si>
  <si>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</si>
  <si>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</si>
  <si>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</si>
  <si>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</si>
  <si>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</si>
  <si>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</si>
  <si>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</si>
  <si>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</si>
  <si>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</si>
  <si>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</si>
  <si>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</si>
  <si>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</si>
  <si>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</si>
  <si>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</si>
  <si>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</si>
  <si>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</si>
  <si>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</si>
  <si>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</si>
  <si>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</si>
  <si>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</si>
  <si>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</si>
  <si>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</si>
  <si>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</si>
  <si>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</si>
  <si>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</si>
  <si>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</si>
  <si>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</si>
  <si>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</si>
  <si>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</si>
  <si>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</si>
  <si>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</si>
  <si>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</si>
  <si>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</si>
  <si>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</si>
  <si>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</si>
  <si>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</si>
  <si>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</si>
  <si>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</si>
  <si>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</si>
  <si>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</si>
  <si>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</si>
  <si>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</si>
  <si>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</si>
  <si>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</si>
  <si>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</si>
  <si>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</si>
  <si>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</si>
  <si>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</si>
  <si>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</si>
  <si>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</si>
  <si>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</si>
  <si>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</si>
  <si>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</si>
  <si>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</si>
  <si>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</si>
  <si>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</si>
  <si>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</si>
  <si>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</si>
  <si>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</si>
  <si>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</si>
  <si>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</si>
  <si>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</si>
  <si>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</si>
  <si>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</si>
  <si>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</si>
  <si>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</si>
  <si>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</si>
  <si>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</si>
  <si>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</si>
  <si>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</si>
  <si>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</si>
  <si>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</si>
  <si>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</si>
  <si>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</si>
  <si>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</si>
  <si>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</si>
  <si>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</si>
  <si>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</si>
  <si>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</si>
  <si>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</si>
  <si>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</si>
  <si>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</si>
  <si>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</si>
  <si>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</si>
  <si>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</si>
  <si>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</si>
  <si>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</si>
  <si>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</si>
  <si>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</si>
  <si>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</si>
  <si>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</si>
  <si>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</si>
  <si>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</si>
  <si>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</si>
  <si>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</si>
  <si>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</si>
  <si>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</si>
  <si>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</si>
  <si>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</si>
  <si>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</si>
  <si>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</si>
  <si>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</si>
  <si>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</si>
  <si>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</si>
  <si>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</si>
  <si>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</si>
  <si>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</si>
  <si>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</si>
  <si>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</si>
  <si>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</si>
  <si>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</si>
  <si>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</si>
  <si>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</si>
  <si>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</si>
  <si>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</si>
  <si>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</si>
  <si>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</si>
  <si>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</si>
  <si>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</si>
  <si>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</si>
  <si>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</si>
  <si>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</si>
  <si>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</si>
  <si>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</si>
  <si>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</si>
  <si>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</si>
  <si>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</si>
  <si>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</si>
  <si>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</si>
  <si>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</si>
  <si>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</si>
  <si>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</si>
  <si>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</si>
  <si>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</si>
  <si>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</si>
  <si>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</si>
  <si>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</si>
  <si>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</si>
  <si>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</si>
  <si>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</si>
  <si>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</si>
  <si>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</si>
  <si>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</si>
  <si>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</si>
  <si>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</si>
  <si>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</si>
  <si>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</si>
  <si>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</si>
  <si>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</si>
  <si>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</si>
  <si>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</si>
  <si>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</si>
  <si>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</si>
  <si>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</si>
  <si>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</si>
  <si>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</si>
  <si>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</si>
  <si>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</si>
  <si>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</si>
  <si>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</si>
  <si>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</si>
  <si>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</si>
  <si>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</si>
  <si>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</si>
  <si>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</si>
  <si>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</si>
  <si>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</si>
  <si>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</si>
  <si>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</si>
  <si>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</si>
  <si>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</si>
  <si>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</si>
  <si>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</si>
  <si>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</si>
  <si>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</si>
  <si>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</si>
  <si>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</si>
  <si>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</si>
  <si>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</si>
  <si>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</si>
  <si>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</si>
  <si>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</si>
  <si>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</si>
  <si>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</si>
  <si>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</si>
  <si>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</si>
  <si>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</si>
  <si>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</si>
  <si>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</si>
  <si>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</si>
  <si>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</si>
  <si>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</si>
  <si>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</si>
  <si>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</si>
  <si>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</si>
  <si>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</si>
  <si>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</si>
  <si>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</si>
  <si>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</si>
  <si>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</si>
  <si>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</si>
  <si>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</si>
  <si>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</si>
  <si>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</si>
  <si>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</si>
  <si>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</si>
  <si>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</si>
  <si>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</si>
  <si>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</si>
  <si>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</si>
  <si>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</si>
  <si>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</si>
  <si>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</si>
  <si>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</si>
  <si>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</si>
  <si>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</si>
  <si>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</si>
  <si>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</si>
  <si>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</si>
  <si>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</si>
  <si>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</si>
  <si>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</si>
  <si>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</si>
  <si>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</si>
  <si>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</si>
  <si>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</si>
  <si>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</si>
  <si>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</si>
  <si>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</si>
  <si>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</si>
  <si>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</si>
  <si>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</si>
  <si>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</si>
  <si>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</si>
  <si>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</si>
  <si>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</si>
  <si>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</si>
  <si>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</si>
  <si>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</si>
  <si>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</si>
  <si>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</si>
  <si>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</si>
  <si>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</si>
  <si>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</si>
  <si>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</si>
  <si>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</si>
  <si>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</si>
  <si>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</si>
  <si>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</si>
  <si>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</si>
  <si>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</si>
  <si>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</si>
  <si>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</si>
  <si>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</si>
  <si>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</si>
  <si>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</si>
  <si>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</si>
  <si>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</si>
  <si>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</si>
  <si>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</si>
  <si>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</si>
  <si>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</si>
  <si>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</si>
  <si>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</si>
  <si>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</si>
  <si>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</si>
  <si>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</si>
  <si>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</si>
  <si>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</si>
  <si>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</si>
  <si>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</si>
  <si>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</si>
  <si>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</si>
  <si>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</si>
  <si>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</si>
  <si>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</si>
  <si>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</si>
  <si>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</si>
  <si>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</si>
  <si>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</si>
  <si>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</si>
  <si>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</si>
  <si>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</si>
  <si>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</si>
  <si>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</si>
  <si>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</si>
  <si>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</si>
  <si>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</si>
  <si>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</si>
  <si>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</si>
  <si>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</si>
  <si>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</si>
  <si>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</si>
  <si>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</si>
  <si>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</si>
  <si>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</si>
  <si>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</si>
  <si>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</si>
  <si>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</si>
  <si>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</si>
  <si>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</si>
  <si>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</si>
  <si>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</si>
  <si>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</si>
  <si>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</si>
  <si>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</si>
  <si>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</si>
  <si>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</si>
  <si>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</si>
  <si>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</si>
  <si>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</si>
  <si>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</si>
  <si>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</si>
  <si>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</si>
  <si>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</si>
  <si>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</si>
  <si>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</si>
  <si>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</si>
  <si>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</si>
  <si>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</si>
  <si>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</si>
  <si>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</si>
  <si>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</si>
  <si>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</si>
  <si>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</si>
  <si>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</si>
  <si>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</si>
  <si>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</si>
  <si>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</si>
  <si>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</si>
  <si>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</si>
  <si>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</si>
  <si>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</si>
  <si>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</si>
  <si>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</si>
  <si>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</si>
  <si>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</si>
  <si>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</si>
  <si>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</si>
  <si>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</si>
  <si>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</si>
  <si>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</si>
  <si>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</si>
  <si>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</si>
  <si>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</si>
  <si>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</si>
  <si>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</si>
  <si>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</si>
  <si>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</si>
  <si>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</si>
  <si>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</si>
  <si>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</si>
  <si>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</si>
  <si>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</si>
  <si>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</si>
  <si>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</si>
  <si>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</si>
  <si>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</si>
  <si>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</si>
  <si>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</si>
  <si>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</si>
  <si>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</si>
  <si>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</si>
  <si>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</si>
  <si>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</si>
  <si>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</si>
  <si>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</si>
  <si>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</si>
  <si>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</si>
  <si>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</si>
  <si>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</si>
  <si>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</si>
  <si>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</si>
  <si>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</si>
  <si>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</si>
  <si>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</si>
  <si>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</si>
  <si>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</si>
  <si>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</si>
  <si>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</si>
  <si>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</si>
  <si>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</si>
  <si>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</si>
  <si>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</si>
  <si>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</si>
  <si>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</si>
  <si>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</si>
  <si>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</si>
  <si>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</si>
  <si>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</si>
  <si>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</si>
  <si>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</si>
  <si>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</si>
  <si>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</si>
  <si>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</si>
  <si>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</si>
  <si>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</si>
  <si>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</si>
  <si>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</si>
  <si>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</si>
  <si>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</si>
  <si>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</si>
  <si>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</si>
  <si>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</si>
  <si>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</si>
  <si>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</si>
  <si>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</si>
  <si>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</si>
  <si>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</si>
  <si>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</si>
  <si>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</si>
  <si>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</si>
  <si>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</si>
  <si>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</si>
  <si>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</si>
  <si>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</si>
  <si>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</si>
  <si>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</si>
  <si>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</si>
  <si>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</si>
  <si>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</si>
  <si>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</si>
  <si>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</si>
  <si>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</si>
  <si>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</si>
  <si>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</si>
  <si>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</si>
  <si>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</si>
  <si>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</si>
  <si>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</si>
  <si>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</si>
  <si>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</si>
  <si>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</si>
  <si>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</si>
  <si>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</si>
  <si>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</si>
  <si>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</si>
  <si>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</si>
  <si>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</si>
  <si>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</si>
  <si>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</si>
  <si>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</si>
  <si>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</si>
  <si>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</si>
  <si>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</si>
  <si>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</si>
  <si>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</si>
  <si>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</si>
  <si>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</si>
  <si>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</si>
  <si>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</si>
  <si>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</si>
  <si>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</si>
  <si>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</si>
  <si>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</si>
  <si>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</si>
  <si>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</si>
  <si>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</si>
  <si>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</si>
  <si>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</si>
  <si>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</si>
  <si>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</si>
  <si>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</si>
  <si>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</si>
  <si>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</si>
  <si>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</si>
  <si>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</si>
  <si>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</si>
  <si>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</si>
  <si>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</si>
  <si>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</si>
  <si>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</si>
  <si>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</si>
  <si>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</si>
  <si>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</si>
  <si>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</si>
  <si>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</si>
  <si>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</si>
  <si>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</si>
  <si>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</si>
  <si>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</si>
  <si>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</si>
  <si>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</si>
  <si>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</si>
  <si>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</si>
  <si>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</si>
  <si>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</si>
  <si>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</si>
  <si>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</si>
  <si>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</si>
  <si>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</si>
  <si>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</si>
  <si>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</si>
  <si>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</si>
  <si>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</si>
  <si>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</si>
  <si>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</si>
  <si>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</si>
  <si>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</si>
  <si>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</si>
  <si>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</si>
  <si>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</si>
  <si>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</si>
  <si>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</si>
  <si>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</si>
  <si>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</si>
  <si>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</si>
  <si>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</si>
  <si>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</si>
  <si>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</si>
  <si>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</si>
  <si>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</si>
  <si>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</si>
  <si>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</si>
  <si>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</si>
  <si>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</si>
  <si>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</si>
  <si>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</si>
  <si>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</si>
  <si>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</si>
  <si>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</si>
  <si>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</si>
  <si>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</si>
  <si>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</si>
  <si>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</si>
  <si>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</si>
  <si>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</si>
  <si>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</si>
  <si>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</si>
  <si>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</si>
  <si>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</si>
  <si>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</si>
  <si>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</si>
  <si>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</si>
  <si>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</si>
  <si>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</si>
  <si>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</si>
  <si>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</si>
  <si>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</si>
  <si>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</si>
  <si>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</si>
  <si>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</si>
  <si>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</si>
  <si>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</si>
  <si>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</si>
  <si>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</si>
  <si>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</si>
  <si>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</si>
  <si>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</si>
  <si>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</si>
  <si>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</si>
  <si>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</si>
  <si>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</si>
  <si>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</si>
  <si>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</si>
  <si>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</si>
  <si>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</si>
  <si>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</si>
  <si>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</si>
  <si>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</si>
  <si>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</si>
  <si>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</si>
  <si>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</si>
  <si>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</si>
  <si>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</si>
  <si>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</si>
  <si>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</si>
  <si>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</si>
  <si>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</si>
  <si>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</si>
  <si>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</si>
  <si>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</si>
  <si>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</si>
  <si>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</si>
  <si>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</si>
  <si>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</si>
  <si>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</si>
  <si>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</si>
  <si>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</si>
  <si>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</si>
  <si>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</si>
  <si>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</si>
  <si>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</si>
  <si>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</si>
  <si>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</si>
  <si>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</si>
  <si>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</si>
  <si>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</si>
  <si>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</si>
  <si>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</si>
  <si>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</si>
  <si>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</si>
  <si>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</si>
  <si>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</si>
  <si>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</si>
  <si>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</si>
  <si>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</si>
  <si>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</si>
  <si>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</si>
  <si>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</si>
  <si>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</si>
  <si>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</si>
  <si>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</si>
  <si>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</si>
  <si>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</si>
  <si>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</si>
  <si>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</si>
  <si>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</si>
  <si>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</si>
  <si>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</si>
  <si>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</si>
  <si>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</si>
  <si>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</si>
  <si>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</si>
  <si>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</si>
  <si>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</si>
  <si>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</si>
  <si>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</si>
  <si>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</si>
  <si>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</si>
  <si>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</si>
  <si>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</si>
  <si>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</si>
  <si>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</si>
  <si>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</si>
  <si>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</si>
  <si>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</si>
  <si>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</si>
  <si>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</si>
  <si>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</si>
  <si>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</si>
  <si>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</si>
  <si>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</si>
  <si>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</si>
  <si>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</si>
  <si>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</si>
  <si>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</si>
  <si>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</si>
  <si>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</si>
  <si>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</si>
  <si>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</si>
  <si>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</si>
  <si>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</si>
  <si>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</si>
  <si>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</si>
  <si>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</si>
  <si>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</si>
  <si>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</si>
  <si>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</si>
  <si>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</si>
  <si>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</si>
  <si>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</si>
  <si>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</si>
  <si>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</si>
  <si>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</si>
  <si>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</si>
  <si>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</si>
  <si>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</si>
  <si>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</si>
  <si>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</si>
  <si>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</si>
  <si>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</si>
  <si>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</si>
  <si>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</si>
  <si>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</si>
  <si>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</si>
  <si>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</si>
  <si>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</si>
  <si>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</si>
  <si>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</si>
  <si>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</si>
  <si>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</si>
  <si>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</si>
  <si>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</si>
  <si>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</si>
  <si>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</si>
  <si>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</si>
  <si>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</si>
  <si>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</si>
  <si>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</si>
  <si>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</si>
  <si>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</si>
  <si>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</si>
  <si>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</si>
  <si>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</si>
  <si>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</si>
  <si>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</si>
  <si>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</si>
  <si>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</si>
  <si>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</si>
  <si>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</si>
  <si>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</si>
  <si>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</si>
  <si>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</si>
  <si>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</si>
  <si>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</si>
  <si>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</si>
  <si>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</si>
  <si>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</si>
  <si>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</si>
  <si>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</si>
  <si>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</si>
  <si>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</si>
  <si>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</si>
  <si>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</si>
  <si>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</si>
  <si>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</si>
  <si>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</si>
  <si>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</si>
  <si>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</si>
  <si>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</si>
  <si>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</si>
  <si>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</si>
  <si>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</si>
  <si>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</si>
  <si>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</si>
  <si>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</si>
  <si>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</si>
  <si>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</si>
  <si>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</si>
  <si>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</si>
  <si>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</si>
  <si>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</si>
  <si>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</si>
  <si>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</si>
  <si>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</si>
  <si>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</si>
  <si>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</si>
  <si>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</si>
  <si>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</si>
  <si>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</si>
  <si>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</si>
  <si>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</si>
  <si>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</si>
  <si>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</si>
  <si>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</si>
  <si>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</si>
  <si>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</si>
  <si>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</si>
  <si>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</si>
  <si>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</si>
  <si>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</si>
  <si>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</si>
  <si>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</si>
  <si>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</si>
  <si>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</si>
  <si>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</si>
  <si>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</si>
  <si>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</si>
  <si>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</si>
  <si>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</si>
  <si>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</si>
  <si>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</si>
  <si>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</si>
  <si>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</si>
  <si>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</si>
  <si>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</si>
  <si>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</si>
  <si>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</si>
  <si>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</si>
  <si>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</si>
  <si>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</si>
  <si>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</si>
  <si>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</si>
  <si>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</si>
  <si>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</si>
  <si>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</si>
  <si>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</si>
  <si>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</si>
  <si>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</si>
  <si>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</si>
  <si>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</si>
  <si>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</si>
  <si>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</si>
  <si>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</si>
  <si>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</si>
  <si>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</si>
  <si>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</si>
  <si>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</si>
  <si>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</si>
  <si>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</si>
  <si>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</si>
  <si>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</si>
  <si>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</si>
  <si>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</si>
  <si>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</si>
  <si>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</si>
  <si>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</si>
  <si>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</si>
  <si>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</si>
  <si>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</si>
  <si>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</si>
  <si>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</si>
  <si>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</si>
  <si>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</si>
  <si>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</si>
  <si>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</si>
  <si>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</si>
  <si>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</si>
  <si>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</si>
  <si>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</si>
  <si>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</si>
  <si>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</si>
  <si>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</si>
  <si>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</si>
  <si>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</si>
  <si>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</si>
  <si>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</si>
  <si>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</si>
  <si>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</si>
  <si>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</si>
  <si>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</si>
  <si>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</si>
  <si>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</si>
  <si>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</si>
  <si>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</si>
  <si>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</si>
  <si>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</si>
  <si>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</si>
  <si>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</si>
  <si>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</si>
  <si>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</si>
  <si>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</si>
  <si>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</si>
  <si>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</si>
  <si>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</si>
  <si>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</si>
  <si>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</si>
  <si>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</si>
  <si>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</si>
  <si>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</si>
  <si>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</si>
  <si>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</si>
  <si>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</si>
  <si>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</si>
  <si>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</si>
  <si>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</si>
  <si>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</si>
  <si>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</si>
  <si>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</si>
  <si>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</si>
  <si>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</si>
  <si>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</si>
  <si>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</si>
  <si>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</si>
  <si>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</si>
  <si>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</si>
  <si>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</si>
  <si>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</si>
  <si>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</si>
  <si>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</si>
  <si>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</si>
  <si>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</si>
  <si>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</si>
  <si>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</si>
  <si>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</si>
  <si>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</si>
  <si>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</si>
  <si>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</si>
  <si>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</si>
  <si>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</si>
  <si>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</si>
  <si>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</si>
  <si>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</si>
  <si>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</si>
  <si>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</si>
  <si>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</si>
  <si>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</si>
  <si>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</si>
  <si>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</si>
  <si>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</si>
  <si>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</si>
  <si>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</si>
  <si>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</si>
  <si>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</si>
  <si>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</si>
  <si>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</si>
  <si>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</si>
  <si>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</si>
  <si>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</si>
  <si>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</si>
  <si>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</si>
  <si>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</si>
  <si>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</si>
  <si>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</si>
  <si>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</si>
  <si>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</si>
  <si>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</si>
  <si>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</si>
  <si>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</si>
  <si>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</si>
  <si>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</si>
  <si>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</si>
  <si>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</si>
  <si>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</si>
  <si>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</si>
  <si>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</si>
  <si>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</si>
  <si>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</si>
  <si>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</si>
  <si>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</si>
  <si>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</si>
  <si>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</si>
  <si>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</si>
  <si>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</si>
  <si>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</si>
  <si>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</si>
  <si>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</si>
  <si>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</si>
  <si>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</si>
  <si>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</si>
  <si>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</si>
  <si>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</si>
  <si>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</si>
  <si>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</si>
  <si>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</si>
  <si>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</si>
  <si>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</si>
  <si>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</si>
  <si>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</si>
  <si>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</si>
  <si>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</si>
  <si>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</si>
  <si>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</si>
  <si>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</si>
  <si>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</si>
  <si>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</si>
  <si>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</si>
  <si>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</si>
  <si>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</si>
  <si>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</si>
  <si>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</si>
  <si>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</si>
  <si>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</si>
  <si>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</si>
  <si>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</si>
  <si>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</si>
  <si>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</si>
  <si>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</si>
  <si>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</si>
  <si>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</si>
  <si>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</si>
  <si>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</si>
  <si>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</si>
  <si>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</si>
  <si>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</si>
  <si>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</si>
  <si>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</si>
  <si>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</si>
  <si>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</si>
  <si>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</si>
  <si>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</si>
  <si>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</si>
  <si>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</si>
  <si>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</si>
  <si>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</si>
  <si>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</si>
  <si>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</si>
  <si>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</si>
  <si>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</si>
  <si>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</si>
  <si>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</si>
  <si>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</si>
  <si>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</si>
  <si>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</si>
  <si>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</si>
  <si>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</si>
  <si>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</si>
  <si>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</si>
  <si>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</si>
  <si>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</si>
  <si>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</si>
  <si>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</si>
  <si>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</si>
  <si>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</si>
  <si>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</si>
  <si>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</si>
  <si>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</si>
  <si>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</si>
  <si>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</si>
  <si>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</si>
  <si>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</si>
  <si>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</si>
  <si>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</si>
  <si>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</si>
  <si>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</si>
  <si>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</si>
  <si>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</si>
  <si>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</si>
  <si>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</si>
  <si>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</si>
  <si>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</si>
  <si>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</si>
  <si>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</si>
  <si>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</si>
  <si>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</si>
  <si>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</si>
  <si>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</si>
  <si>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</si>
  <si>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</si>
  <si>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</si>
  <si>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</si>
  <si>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</si>
  <si>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</si>
  <si>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</si>
  <si>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</si>
  <si>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</si>
  <si>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</si>
  <si>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</si>
  <si>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</si>
  <si>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</si>
  <si>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</si>
  <si>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</si>
  <si>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</si>
  <si>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</si>
  <si>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</si>
  <si>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</si>
  <si>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</si>
  <si>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</si>
  <si>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</si>
  <si>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</si>
  <si>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</si>
  <si>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</si>
  <si>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</si>
  <si>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</si>
  <si>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</si>
  <si>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</si>
  <si>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</si>
  <si>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</si>
  <si>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</si>
  <si>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</si>
  <si>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</si>
  <si>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</si>
  <si>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</si>
  <si>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</si>
  <si>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</si>
  <si>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</si>
  <si>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</si>
  <si>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</si>
  <si>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</si>
  <si>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</si>
  <si>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</si>
  <si>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</si>
  <si>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</si>
  <si>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</si>
  <si>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</si>
  <si>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</si>
  <si>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</si>
  <si>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</si>
  <si>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</si>
  <si>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</si>
  <si>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</si>
  <si>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</si>
  <si>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</si>
  <si>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</si>
  <si>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</si>
  <si>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</si>
  <si>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</si>
  <si>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</si>
  <si>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</si>
  <si>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</si>
  <si>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</si>
  <si>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</si>
  <si>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</si>
  <si>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</si>
  <si>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</si>
  <si>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</si>
  <si>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</si>
  <si>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</si>
  <si>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</si>
  <si>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</si>
  <si>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</si>
  <si>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</si>
  <si>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</si>
  <si>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</si>
  <si>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</si>
  <si>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</si>
  <si>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</si>
  <si>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</si>
  <si>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</si>
  <si>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</si>
  <si>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</si>
  <si>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</si>
  <si>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</si>
  <si>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</si>
  <si>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</si>
  <si>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</si>
  <si>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</si>
  <si>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</si>
  <si>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</si>
  <si>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</si>
  <si>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</si>
  <si>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</si>
  <si>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</si>
  <si>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</si>
  <si>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</si>
  <si>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</si>
  <si>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</si>
  <si>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</si>
  <si>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</si>
  <si>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</si>
  <si>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</si>
  <si>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</si>
  <si>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</si>
  <si>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</si>
  <si>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</si>
  <si>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</si>
  <si>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</si>
  <si>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</si>
  <si>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</si>
  <si>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</si>
  <si>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</si>
  <si>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</si>
  <si>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</si>
  <si>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</si>
  <si>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</si>
  <si>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</si>
  <si>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</si>
  <si>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</si>
  <si>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</si>
  <si>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</si>
  <si>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</si>
  <si>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</si>
  <si>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</si>
  <si>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</si>
  <si>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</si>
  <si>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</si>
  <si>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</si>
  <si>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</si>
  <si>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</si>
  <si>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</si>
  <si>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</si>
  <si>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</si>
  <si>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</si>
  <si>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</si>
  <si>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</si>
  <si>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</si>
  <si>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</si>
  <si>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</si>
  <si>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</si>
  <si>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</si>
  <si>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</si>
  <si>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</si>
  <si>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</si>
  <si>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</si>
  <si>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</si>
  <si>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</si>
  <si>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</si>
  <si>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</si>
  <si>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</si>
  <si>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</si>
  <si>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</si>
  <si>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</si>
  <si>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</si>
  <si>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</si>
  <si>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</si>
  <si>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</si>
  <si>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</si>
  <si>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</si>
  <si>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</si>
  <si>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</si>
  <si>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</si>
  <si>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</si>
  <si>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</si>
  <si>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</si>
  <si>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</si>
  <si>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</si>
  <si>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</si>
  <si>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</si>
  <si>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</si>
  <si>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</si>
  <si>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</si>
  <si>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</si>
  <si>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</si>
  <si>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</si>
  <si>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</si>
  <si>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</si>
  <si>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</si>
  <si>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</si>
  <si>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</si>
  <si>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</si>
  <si>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</si>
  <si>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</si>
  <si>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</si>
  <si>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</si>
  <si>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</si>
  <si>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</si>
  <si>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</si>
  <si>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</si>
  <si>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</si>
  <si>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</si>
  <si>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</si>
  <si>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</si>
  <si>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</si>
  <si>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</si>
  <si>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</si>
  <si>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</si>
  <si>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</si>
  <si>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</si>
  <si>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</si>
  <si>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</si>
  <si>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</si>
  <si>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</si>
  <si>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</si>
  <si>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</si>
  <si>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</si>
  <si>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</si>
  <si>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</si>
  <si>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</si>
  <si>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</si>
  <si>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</si>
  <si>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</si>
  <si>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</si>
  <si>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</si>
  <si>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</si>
  <si>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</si>
  <si>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</si>
  <si>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</si>
  <si>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</si>
  <si>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</si>
  <si>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</si>
  <si>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</si>
  <si>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</si>
  <si>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</si>
  <si>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</si>
  <si>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</si>
  <si>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</si>
  <si>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</si>
  <si>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</si>
  <si>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</si>
  <si>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</si>
  <si>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</si>
  <si>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</si>
  <si>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</si>
  <si>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</si>
  <si>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</si>
  <si>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</si>
  <si>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</si>
  <si>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</si>
  <si>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</si>
  <si>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</si>
  <si>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</si>
  <si>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</si>
  <si>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</si>
  <si>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</si>
  <si>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</si>
  <si>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</si>
  <si>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</si>
  <si>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</si>
  <si>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</si>
  <si>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</si>
  <si>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</si>
  <si>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</si>
  <si>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</si>
  <si>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</si>
  <si>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</si>
  <si>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</si>
  <si>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</si>
  <si>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</si>
  <si>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</si>
  <si>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</si>
  <si>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</si>
  <si>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</si>
  <si>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</si>
  <si>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</si>
  <si>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</si>
  <si>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</si>
  <si>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</si>
  <si>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</si>
  <si>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</si>
  <si>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</si>
  <si>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</si>
  <si>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</si>
  <si>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</si>
  <si>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</si>
  <si>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</si>
  <si>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</si>
  <si>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</si>
  <si>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</si>
  <si>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</si>
  <si>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</si>
  <si>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</si>
  <si>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</si>
  <si>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</si>
  <si>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</si>
  <si>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</si>
  <si>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</si>
  <si>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</si>
  <si>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</si>
  <si>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</si>
  <si>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</si>
  <si>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</si>
  <si>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</si>
  <si>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</si>
  <si>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</si>
  <si>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</si>
  <si>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</si>
  <si>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</si>
  <si>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</si>
  <si>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</si>
  <si>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</si>
  <si>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</si>
  <si>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</si>
  <si>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</si>
  <si>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</si>
  <si>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</si>
  <si>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</si>
  <si>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</si>
  <si>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</si>
  <si>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</si>
  <si>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</si>
  <si>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</si>
  <si>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</si>
  <si>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</si>
  <si>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</si>
  <si>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</si>
  <si>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</si>
  <si>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</si>
  <si>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</si>
  <si>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</si>
  <si>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</si>
  <si>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</si>
  <si>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</si>
  <si>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</si>
  <si>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</si>
  <si>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</si>
  <si>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</si>
  <si>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</si>
  <si>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</si>
  <si>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</si>
  <si>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</si>
  <si>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</si>
  <si>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</si>
  <si>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</si>
  <si>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</si>
  <si>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</si>
  <si>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</si>
  <si>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</si>
  <si>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</si>
  <si>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</si>
  <si>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</si>
  <si>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</si>
  <si>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</si>
  <si>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</si>
  <si>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</si>
  <si>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</si>
  <si>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</si>
  <si>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</si>
  <si>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</si>
  <si>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</si>
  <si>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</si>
  <si>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</si>
  <si>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</si>
  <si>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</si>
  <si>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</si>
  <si>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</si>
  <si>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</si>
  <si>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</si>
  <si>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</si>
  <si>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</si>
  <si>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</si>
  <si>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</si>
  <si>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</si>
  <si>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</si>
  <si>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</si>
  <si>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</si>
  <si>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</si>
  <si>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</si>
  <si>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</si>
  <si>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</si>
  <si>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</si>
  <si>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</si>
  <si>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</si>
  <si>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</si>
  <si>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</si>
  <si>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</si>
  <si>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</si>
  <si>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</si>
  <si>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</si>
  <si>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</si>
  <si>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</si>
  <si>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</si>
  <si>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</si>
  <si>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</si>
  <si>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</si>
  <si>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</si>
  <si>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</si>
  <si>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</si>
  <si>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</si>
  <si>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</si>
  <si>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</si>
  <si>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</si>
  <si>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</si>
  <si>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</si>
  <si>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</si>
  <si>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</si>
  <si>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</si>
  <si>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</si>
  <si>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</si>
  <si>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</si>
  <si>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</si>
  <si>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</si>
  <si>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</si>
  <si>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</si>
  <si>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</si>
  <si>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</si>
  <si>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</si>
  <si>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</si>
  <si>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</si>
  <si>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</si>
  <si>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</si>
  <si>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</si>
  <si>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</si>
  <si>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</si>
  <si>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</si>
  <si>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</si>
  <si>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</si>
  <si>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</si>
  <si>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</si>
  <si>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</si>
  <si>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</si>
  <si>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</si>
  <si>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</si>
  <si>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</si>
  <si>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</si>
  <si>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</si>
  <si>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</si>
  <si>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</si>
  <si>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</si>
  <si>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</si>
  <si>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</si>
  <si>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</si>
  <si>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</si>
  <si>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</si>
  <si>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</si>
  <si>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</si>
  <si>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</si>
  <si>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</si>
  <si>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</si>
  <si>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</si>
  <si>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</si>
  <si>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</si>
  <si>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</si>
  <si>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</si>
  <si>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</si>
  <si>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</si>
  <si>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</si>
  <si>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</si>
  <si>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</si>
  <si>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</si>
  <si>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</si>
  <si>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</si>
  <si>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</si>
  <si>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</si>
  <si>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</si>
  <si>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</si>
  <si>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</si>
  <si>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</si>
  <si>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</si>
  <si>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</si>
  <si>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</si>
  <si>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</si>
  <si>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</si>
  <si>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</si>
  <si>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</si>
  <si>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</si>
  <si>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</si>
  <si>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</si>
  <si>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</si>
  <si>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</si>
  <si>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</si>
  <si>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</si>
  <si>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</si>
  <si>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</si>
  <si>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</si>
  <si>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</si>
  <si>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</si>
  <si>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</si>
  <si>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</si>
  <si>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</si>
  <si>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</si>
  <si>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</si>
  <si>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</si>
  <si>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</si>
  <si>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</si>
  <si>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</si>
  <si>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</si>
  <si>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</si>
  <si>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</si>
  <si>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</si>
  <si>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</si>
  <si>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</si>
  <si>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</si>
  <si>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</si>
  <si>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</si>
  <si>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</si>
  <si>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</si>
  <si>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</si>
  <si>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</si>
  <si>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</si>
  <si>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</si>
  <si>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</si>
  <si>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</si>
  <si>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</si>
  <si>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</si>
  <si>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</si>
  <si>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</si>
  <si>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</si>
  <si>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</si>
  <si>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</si>
  <si>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</si>
  <si>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</si>
  <si>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</si>
  <si>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</si>
  <si>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</si>
  <si>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</si>
  <si>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</si>
  <si>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</si>
  <si>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</si>
  <si>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</si>
  <si>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</si>
  <si>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</si>
  <si>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</si>
  <si>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</si>
  <si>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</si>
  <si>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</si>
  <si>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</si>
  <si>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</si>
  <si>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</si>
  <si>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</si>
  <si>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</si>
  <si>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</si>
  <si>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</si>
  <si>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</si>
  <si>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</si>
  <si>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</si>
  <si>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</si>
  <si>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</si>
  <si>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</si>
  <si>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</si>
  <si>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</si>
  <si>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</si>
  <si>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</si>
  <si>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</si>
  <si>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</si>
  <si>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</si>
  <si>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</si>
  <si>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</si>
  <si>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</si>
  <si>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</si>
  <si>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</si>
  <si>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</si>
  <si>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</si>
  <si>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</si>
  <si>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</si>
  <si>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</si>
  <si>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</si>
  <si>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</si>
  <si>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</si>
  <si>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</si>
  <si>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</si>
  <si>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</si>
  <si>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</si>
  <si>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</si>
  <si>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</si>
  <si>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</si>
  <si>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</si>
  <si>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</si>
  <si>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</si>
  <si>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</si>
  <si>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</si>
  <si>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</si>
  <si>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</si>
  <si>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</si>
  <si>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</si>
  <si>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</si>
  <si>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</si>
  <si>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</si>
  <si>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</si>
  <si>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</si>
  <si>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</si>
  <si>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</si>
  <si>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</si>
  <si>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</si>
  <si>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</si>
  <si>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</si>
  <si>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</si>
  <si>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</si>
  <si>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</si>
  <si>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</si>
  <si>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</si>
  <si>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</si>
  <si>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</si>
  <si>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</si>
  <si>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</si>
  <si>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</si>
  <si>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</si>
  <si>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</si>
  <si>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</si>
  <si>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</si>
  <si>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</si>
  <si>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</si>
  <si>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</si>
  <si>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</si>
  <si>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</si>
  <si>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</si>
  <si>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</si>
  <si>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</si>
  <si>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</si>
  <si>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</si>
  <si>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</si>
  <si>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</si>
  <si>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</si>
  <si>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</si>
  <si>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</si>
  <si>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</si>
  <si>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</si>
  <si>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</si>
  <si>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</si>
  <si>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</si>
  <si>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</si>
  <si>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</si>
  <si>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</si>
  <si>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</si>
  <si>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</si>
  <si>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</si>
  <si>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</si>
  <si>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</si>
  <si>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</si>
  <si>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</si>
  <si>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</si>
  <si>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</si>
  <si>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</si>
  <si>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</si>
  <si>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</si>
  <si>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</si>
  <si>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</si>
  <si>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</si>
  <si>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</si>
  <si>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</si>
  <si>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</si>
  <si>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</si>
  <si>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</si>
  <si>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</si>
  <si>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</si>
  <si>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</si>
  <si>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</si>
  <si>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</si>
  <si>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</si>
  <si>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</si>
  <si>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</si>
  <si>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</si>
  <si>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</si>
  <si>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</si>
  <si>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</si>
  <si>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</si>
  <si>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</si>
  <si>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</si>
  <si>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</si>
  <si>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</si>
  <si>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</si>
  <si>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</si>
  <si>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</si>
  <si>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</si>
  <si>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</si>
  <si>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</si>
  <si>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</si>
  <si>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</si>
  <si>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</si>
  <si>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</si>
  <si>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</si>
  <si>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</si>
  <si>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</si>
  <si>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</si>
  <si>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</si>
  <si>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</si>
  <si>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</si>
  <si>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</si>
  <si>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</si>
  <si>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</si>
  <si>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</si>
  <si>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</si>
  <si>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</si>
  <si>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</si>
  <si>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</si>
  <si>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</si>
  <si>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</si>
  <si>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</si>
  <si>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</si>
  <si>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</si>
  <si>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</si>
  <si>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</si>
  <si>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</si>
  <si>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</si>
  <si>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</si>
  <si>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</si>
  <si>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</si>
  <si>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</si>
  <si>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</si>
  <si>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</si>
  <si>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</si>
  <si>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</si>
  <si>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</si>
  <si>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</si>
  <si>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</si>
  <si>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</si>
  <si>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</si>
  <si>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</si>
  <si>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</si>
  <si>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</si>
  <si>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</si>
  <si>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</si>
  <si>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</si>
  <si>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</si>
  <si>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</si>
  <si>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</si>
  <si>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</si>
  <si>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</si>
  <si>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</si>
  <si>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</si>
  <si>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</si>
  <si>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</si>
  <si>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</si>
  <si>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</si>
  <si>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</si>
  <si>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</si>
  <si>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</si>
  <si>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</si>
  <si>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</si>
  <si>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</si>
  <si>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</si>
  <si>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</si>
  <si>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</si>
  <si>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</si>
  <si>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</si>
  <si>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</si>
  <si>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</si>
  <si>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</si>
  <si>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</si>
  <si>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</si>
  <si>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</si>
  <si>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</si>
  <si>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</si>
  <si>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</si>
  <si>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</si>
  <si>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</si>
  <si>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</si>
  <si>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</si>
  <si>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</si>
  <si>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</si>
  <si>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</si>
  <si>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</si>
  <si>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</si>
  <si>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</si>
  <si>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</si>
  <si>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</si>
  <si>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</si>
  <si>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</si>
  <si>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</si>
  <si>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</si>
  <si>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</si>
  <si>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</si>
  <si>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</si>
  <si>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</si>
  <si>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</si>
  <si>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</si>
  <si>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</si>
  <si>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</si>
  <si>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</si>
  <si>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</si>
  <si>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</si>
  <si>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</si>
  <si>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</si>
  <si>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</si>
  <si>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</si>
  <si>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</si>
  <si>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</si>
  <si>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</si>
  <si>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</si>
  <si>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</si>
  <si>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</si>
  <si>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</si>
  <si>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</si>
  <si>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</si>
  <si>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</si>
  <si>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</si>
  <si>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</si>
  <si>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</si>
  <si>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</si>
  <si>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</si>
  <si>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</si>
  <si>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</si>
  <si>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</si>
  <si>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</si>
  <si>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</si>
  <si>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</si>
  <si>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</si>
  <si>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</si>
  <si>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</si>
  <si>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</si>
  <si>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</si>
  <si>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</si>
  <si>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</si>
  <si>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</si>
  <si>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</si>
  <si>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</si>
  <si>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</si>
  <si>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</si>
  <si>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</si>
  <si>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</si>
  <si>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</si>
  <si>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</si>
  <si>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</si>
  <si>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</si>
  <si>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</si>
  <si>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</si>
  <si>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</si>
  <si>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</si>
  <si>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</si>
  <si>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</si>
  <si>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</si>
  <si>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</si>
  <si>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</si>
  <si>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</si>
  <si>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</si>
  <si>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</si>
  <si>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</si>
  <si>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</si>
  <si>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</si>
  <si>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</si>
  <si>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</si>
  <si>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</si>
  <si>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</si>
  <si>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</si>
  <si>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</si>
  <si>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</si>
  <si>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</si>
  <si>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</si>
  <si>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</si>
  <si>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</si>
  <si>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</si>
  <si>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</si>
  <si>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</si>
  <si>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</si>
  <si>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</si>
  <si>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</si>
  <si>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</si>
  <si>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</si>
  <si>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</si>
  <si>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</si>
  <si>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</si>
  <si>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</si>
  <si>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</si>
  <si>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</si>
  <si>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</si>
  <si>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</si>
  <si>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</si>
  <si>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</si>
  <si>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</si>
  <si>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</si>
  <si>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</si>
  <si>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</si>
  <si>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</si>
  <si>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</si>
  <si>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</si>
  <si>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</si>
  <si>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</si>
  <si>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</si>
  <si>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</si>
  <si>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</si>
  <si>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</si>
  <si>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</si>
  <si>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</si>
  <si>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</si>
  <si>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</si>
  <si>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</si>
  <si>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</si>
  <si>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</si>
  <si>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</si>
  <si>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</si>
  <si>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</si>
  <si>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</si>
  <si>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</si>
  <si>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</si>
  <si>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</si>
  <si>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</si>
  <si>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</si>
  <si>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</si>
  <si>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</si>
  <si>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</si>
  <si>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</si>
  <si>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</si>
  <si>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</si>
  <si>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</si>
  <si>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</si>
  <si>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</si>
  <si>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</si>
  <si>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</si>
  <si>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</si>
  <si>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</si>
  <si>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</si>
  <si>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</si>
  <si>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</si>
  <si>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</si>
  <si>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</si>
  <si>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</si>
  <si>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</si>
  <si>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</si>
  <si>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</si>
  <si>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</si>
  <si>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</si>
  <si>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</si>
  <si>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</si>
  <si>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</si>
  <si>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</si>
  <si>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</si>
  <si>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</si>
  <si>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</si>
  <si>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</si>
  <si>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</si>
  <si>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</si>
  <si>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</si>
  <si>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</si>
  <si>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</si>
  <si>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</si>
  <si>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</si>
  <si>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</si>
  <si>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</si>
  <si>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</si>
  <si>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</si>
  <si>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</si>
  <si>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</si>
  <si>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</si>
  <si>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</si>
  <si>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</si>
  <si>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</si>
  <si>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</si>
  <si>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</si>
  <si>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</si>
  <si>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</si>
  <si>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</si>
  <si>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</si>
  <si>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</si>
  <si>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</si>
  <si>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</si>
  <si>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</si>
  <si>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</si>
  <si>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</si>
  <si>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</si>
  <si>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</si>
  <si>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</si>
  <si>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</si>
  <si>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</si>
  <si>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</si>
  <si>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</si>
  <si>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</si>
  <si>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</si>
  <si>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</si>
  <si>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</si>
  <si>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</si>
  <si>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</si>
  <si>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</si>
  <si>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</si>
  <si>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</si>
  <si>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</si>
  <si>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</si>
  <si>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</si>
  <si>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</si>
  <si>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</si>
  <si>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</si>
  <si>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</si>
  <si>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</si>
  <si>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</si>
  <si>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</si>
  <si>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</si>
  <si>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</si>
  <si>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</si>
  <si>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</si>
  <si>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</si>
  <si>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</si>
  <si>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</si>
  <si>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</si>
  <si>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</si>
  <si>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</si>
  <si>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</si>
  <si>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</si>
  <si>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</si>
  <si>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</si>
  <si>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</si>
  <si>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</si>
  <si>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</si>
  <si>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</si>
  <si>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</si>
  <si>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</si>
  <si>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</si>
  <si>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</si>
  <si>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</si>
  <si>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</si>
  <si>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</si>
  <si>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</si>
  <si>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</si>
  <si>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</si>
  <si>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</si>
  <si>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</si>
  <si>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</si>
  <si>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</si>
  <si>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</si>
  <si>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</si>
  <si>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</si>
  <si>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</si>
  <si>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</si>
  <si>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</si>
  <si>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</si>
  <si>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</si>
  <si>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</si>
  <si>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</si>
  <si>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</si>
  <si>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</si>
  <si>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</si>
  <si>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</si>
  <si>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</si>
  <si>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</si>
  <si>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</si>
  <si>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</si>
  <si>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PCM-20251115-00001121</t>
  </si>
  <si>
    <t>ETA 40 Mins</t>
  </si>
  <si>
    <t>PCM-20251115-00001269</t>
  </si>
  <si>
    <t>ETA 50min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</si>
  <si>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</si>
  <si>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</si>
  <si>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</si>
  <si>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</si>
  <si>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</si>
  <si>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</si>
  <si>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</si>
  <si>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</si>
  <si>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</si>
  <si>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</si>
  <si>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</si>
  <si>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</si>
  <si>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</si>
  <si>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</si>
  <si>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</si>
  <si>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</si>
  <si>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</si>
  <si>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</si>
  <si>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</si>
  <si>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</si>
  <si>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</si>
  <si>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</si>
  <si>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</si>
  <si>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</si>
  <si>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</si>
  <si>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</si>
  <si>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</si>
  <si>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</si>
  <si>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</si>
  <si>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</si>
  <si>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</si>
  <si>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</si>
  <si>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</si>
  <si>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</si>
  <si>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</si>
  <si>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</si>
  <si>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</si>
  <si>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</si>
  <si>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</si>
  <si>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</si>
  <si>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</si>
  <si>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</si>
  <si>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</si>
  <si>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</si>
  <si>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</si>
  <si>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</si>
  <si>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</si>
  <si>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</si>
  <si>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</si>
  <si>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</si>
  <si>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</si>
  <si>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</si>
  <si>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</si>
  <si>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</si>
  <si>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</si>
  <si>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</si>
  <si>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</si>
  <si>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</si>
  <si>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</si>
  <si>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</si>
  <si>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</si>
  <si>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</si>
  <si>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</si>
  <si>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</si>
  <si>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</si>
  <si>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</si>
  <si>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</si>
  <si>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</si>
  <si>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</si>
  <si>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</si>
  <si>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</si>
  <si>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</si>
  <si>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</si>
  <si>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</si>
  <si>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</si>
  <si>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</si>
  <si>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</si>
  <si>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</si>
  <si>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</si>
  <si>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</si>
  <si>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</si>
  <si>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</si>
  <si>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PCM-20251115-00001275
</t>
  </si>
  <si>
    <t>riy0929</t>
  </si>
  <si>
    <t xml:space="preserve">2025-11-15 10:15:04
</t>
  </si>
  <si>
    <t xml:space="preserve">at site  and checking </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</si>
  <si>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</si>
  <si>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</si>
  <si>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</si>
  <si>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</si>
  <si>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</si>
  <si>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PCM-20251114-00001260</t>
  </si>
  <si>
    <t>team facing major issue in site and team saving hub due to heavy rain /team on the way need 50 Min</t>
  </si>
  <si>
    <t>PCM-20251115-00000515</t>
  </si>
  <si>
    <t>Access issue, main gate closed and owner not responding team on the way to try to access need 20 Min</t>
  </si>
  <si>
    <t>PCM-20251115-00000886</t>
  </si>
  <si>
    <t>access issue, site located at abandoned tourist village, team on the way need 60 Min</t>
  </si>
  <si>
    <t>PCM-20251115-00001137</t>
  </si>
  <si>
    <t>EM team on the way need 20 Min</t>
  </si>
  <si>
    <t>No PCM</t>
  </si>
  <si>
    <t>EM team on the way need 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</si>
  <si>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</si>
  <si>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</si>
  <si>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</si>
  <si>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</si>
  <si>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</si>
  <si>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</si>
  <si>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</si>
  <si>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</si>
  <si>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TT-20251115-01348 // NA</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</si>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</sst>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0" fontId="34" fillId="0" borderId="1" xfId="0" applyFont="1" applyBorder="1"/>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 totalsRowShown="0" headerRowDxfId="174" dataDxfId="173" headerRowBorderDxfId="171" tableBorderDxfId="172" totalsRowBorderDxfId="170">
  <autoFilter ref="A1:L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 totalsRowShown="0" headerRowDxfId="157" dataDxfId="156" headerRowBorderDxfId="154" tableBorderDxfId="155" totalsRowBorderDxfId="153">
  <autoFilter ref="A1:CJ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9" totalsRowShown="0" headerRowDxfId="48" dataDxfId="47" headerRowBorderDxfId="45" tableBorderDxfId="46" totalsRowBorderDxfId="44">
  <autoFilter ref="A1:L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9" totalsRowShown="0" headerRowDxfId="31" dataDxfId="30" headerRowBorderDxfId="28" tableBorderDxfId="29">
  <autoFilter ref="A1:L1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7" totalsRowShown="0" headerRowDxfId="15" dataDxfId="14" headerRowBorderDxfId="12" tableBorderDxfId="13">
  <autoFilter ref="A1:L1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313.51734560185287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21514</v>
      </c>
      <c r="E3" s="63" t="s">
        <v>39021</v>
      </c>
      <c r="F3" s="111">
        <v>45976.379050925927</v>
      </c>
      <c r="G3" s="112">
        <f t="shared" ref="G3:G12" ca="1" si="0">IFERROR(NOW()-F3,"")</f>
        <v>8.6720601851993706E-2</v>
      </c>
      <c r="H3" s="111">
        <v>45976.366180555553</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5</v>
      </c>
      <c r="D4" s="109" t="s">
        <v>21472</v>
      </c>
      <c r="E4" s="63" t="s">
        <v>39021</v>
      </c>
      <c r="F4" s="111">
        <v>45976.434270833335</v>
      </c>
      <c r="G4" s="112">
        <f t="shared" ca="1" si="0"/>
        <v>3.1500694443820976E-2</v>
      </c>
      <c r="H4" s="111">
        <v>45976.421377314815</v>
      </c>
      <c r="I4" s="109" t="str">
        <f>IFERROR(VLOOKUP(D4,DB!A:F,6,0),"")</f>
        <v>SCECO</v>
      </c>
      <c r="J4" s="109" t="str">
        <f>IFERROR(VLOOKUP(D4,DB!A:G,7,0),"")</f>
        <v>Vandalized</v>
      </c>
      <c r="K4" s="113" t="s">
        <v>39026</v>
      </c>
      <c r="L4" s="114" t="str">
        <f>IFERROR(VLOOKUP(D4,DB!A:I,9,0),"")</f>
        <v>Latis</v>
      </c>
    </row>
    <row r="5" spans="1:15" ht="15" customHeight="1">
      <c r="A5" s="108"/>
      <c r="B5" s="109" t="str">
        <f>IFERROR(VLOOKUP(D5,DB!A:K,11,0),"")</f>
        <v/>
      </c>
      <c r="C5" s="109"/>
      <c r="D5" s="109"/>
      <c r="E5" s="110"/>
      <c r="F5" s="111"/>
      <c r="G5" s="112">
        <f t="shared" ca="1" si="0"/>
        <v>45976.465771527779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45976.465771527779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45976.465771527779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45976.465771527779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45976.465771527779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45976.465771527779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45976.465771527779</v>
      </c>
      <c r="H11" s="111"/>
      <c r="I11" s="109" t="str">
        <f>IFERROR(VLOOKUP(D11,DB!A:F,6,0),"")</f>
        <v/>
      </c>
      <c r="J11" s="109" t="str">
        <f>IFERROR(VLOOKUP(D11,DB!A:G,7,0),"")</f>
        <v/>
      </c>
      <c r="K11" s="113"/>
      <c r="L11" s="114" t="str">
        <f>IFERROR(VLOOKUP(D11,DB!A:I,9,0),"")</f>
        <v/>
      </c>
    </row>
    <row r="12" spans="1:15" ht="15" customHeight="1">
      <c r="A12" s="117"/>
      <c r="B12" s="118" t="str">
        <f>IFERROR(VLOOKUP(D12,DB!A:K,11,0),"")</f>
        <v/>
      </c>
      <c r="C12" s="118"/>
      <c r="D12" s="118"/>
      <c r="E12" s="119"/>
      <c r="F12" s="120"/>
      <c r="G12" s="121">
        <f t="shared" ca="1" si="0"/>
        <v>45976.465771527779</v>
      </c>
      <c r="H12" s="120"/>
      <c r="I12" s="118" t="str">
        <f>IFERROR(VLOOKUP(D12,DB!A:F,6,0),"")</f>
        <v/>
      </c>
      <c r="J12" s="118" t="str">
        <f>IFERROR(VLOOKUP(D12,DB!A:G,7,0),"")</f>
        <v/>
      </c>
      <c r="K12" s="122"/>
      <c r="L12" s="123" t="str">
        <f>IFERROR(VLOOKUP(D12,DB!A:I,9,0),"")</f>
        <v/>
      </c>
    </row>
    <row r="13" spans="1:15" ht="15" customHeight="1">
      <c r="A13" s="150"/>
      <c r="B13" s="151" t="str">
        <f>IFERROR(VLOOKUP(D13,DB!A:K,11,0),"")</f>
        <v/>
      </c>
      <c r="C13" s="151"/>
      <c r="D13" s="151"/>
      <c r="E13" s="152"/>
      <c r="F13" s="149"/>
      <c r="G13" s="153">
        <f ca="1">IFERROR(NOW()-F13,"")</f>
        <v>45976.465771527779</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45976.465771527779</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45976.465771527779</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45976.465771527779</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45976.465771527779</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45976.465771527779</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45976.465771527779</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45976.465771527779</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45976.465771527779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45976.465771527779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45976.465771527779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45976.465771527779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45976.465771527779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45976.465771527779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45976.465771527779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45976.465771527779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45976.465771527779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45976.465771527779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45976.465771527779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45976.465771527779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45976.465771527779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45976.465771527779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45976.465771527779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45976.465771527779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45976.465771527779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45976.465771527779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45976.465771527779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45976.465771527779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45976.465771527779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45976.465771527779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45976.465771527779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45976.465771527779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45976.465771527779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45976.465771527779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45976.465771527779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45976.465771527779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45976.465771527779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45976.465771527779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45976.465771527779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45976.465771527779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45976.465771527779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45976.465771527779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45976.465771527779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45976.465771527779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45976.465771527779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45976.465771527779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45976.465771527779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45976.465771527779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45976.465771527779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45976.465771527779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45976.465771527779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45976.465771527779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45976.465771527779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45976.465771527779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45976.465771527779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45976.465771527779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45976.465771527779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45976.465771527779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45976.465771527779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45976.465771527779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45976.465771527779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45976.465771527779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45976.465771527779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45976.465771527779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45976.465771527779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45976.465771527779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45976.465771527779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45976.465771527779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45976.465771527779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45976.465771527779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45976.465771527779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45976.465771527779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45976.465771527779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45976.465771527779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45976.465771527779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45976.465771527779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45976.465771527779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45976.465771527779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45976.465771527779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45976.465771527779</v>
      </c>
      <c r="H92" s="149"/>
      <c r="I92" s="151" t="str">
        <f>IFERROR(VLOOKUP(D92,DB!A:F,6,0),"")</f>
        <v/>
      </c>
      <c r="J92" s="151" t="str">
        <f>IFERROR(VLOOKUP(D92,DB!A:G,7,0),"")</f>
        <v/>
      </c>
      <c r="K92" s="154"/>
      <c r="L92" s="155" t="str">
        <f>IFERROR(VLOOKUP(D92,DB!A:I,9,0),"")</f>
        <v/>
      </c>
    </row>
  </sheetData>
  <customSheetViews>
    <customSheetView guid="{F6042A99-DD27-4453-835D-0834D95730CC}" filter="1" showAutoFilter="1">
      <pageMargins left="0" right="0" top="0" bottom="0" header="0" footer="0"/>
      <autoFilter ref="B1:M1" xr:uid="{505092E9-8DC2-439C-B2E8-D81B09CC5CEA}"/>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151.46593356481753</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9" t="s">
        <v>39109</v>
      </c>
      <c r="B4" s="18" t="str">
        <f>IFERROR(VLOOKUP(D4,DB!A:K,11,0),"")</f>
        <v>R2</v>
      </c>
      <c r="C4" s="18">
        <v>1</v>
      </c>
      <c r="D4" s="18" t="s">
        <v>39110</v>
      </c>
      <c r="E4" s="85" t="s">
        <v>39021</v>
      </c>
      <c r="F4" s="158">
        <v>45976.436342592591</v>
      </c>
      <c r="G4" s="105">
        <f ca="1">IFERROR(NOW()-F4,"-")</f>
        <v>2.9428935187752359E-2</v>
      </c>
      <c r="H4" s="158" t="s">
        <v>39111</v>
      </c>
      <c r="I4" s="18" t="str">
        <f>IFERROR(VLOOKUP(D4,DB!A:F,6,0),"")</f>
        <v>Generator-SG</v>
      </c>
      <c r="J4" s="18" t="str">
        <f>IFERROR(VLOOKUP(D4,DB!A:G,7,0),"")</f>
        <v>In progress</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39113</v>
      </c>
      <c r="B5" s="18" t="str">
        <f>IFERROR(VLOOKUP(D5,DB!A:K,11,0),"")</f>
        <v>R2</v>
      </c>
      <c r="C5" s="18">
        <v>1</v>
      </c>
      <c r="D5" s="18" t="s">
        <v>39114</v>
      </c>
      <c r="E5" s="103" t="s">
        <v>39021</v>
      </c>
      <c r="F5" s="158">
        <v>45976.436342592591</v>
      </c>
      <c r="G5" s="105">
        <f ca="1">IFERROR(NOW()-F5,"-")</f>
        <v>2.9428935187752359E-2</v>
      </c>
      <c r="H5" s="104">
        <v>45976.440057870372</v>
      </c>
      <c r="I5" s="18" t="str">
        <f>IFERROR(VLOOKUP(D5,DB!A:F,6,0),"")</f>
        <v>SCECO</v>
      </c>
      <c r="J5" s="18" t="str">
        <f>IFERROR(VLOOKUP(D5,DB!A:G,7,0),"")</f>
        <v>Dead</v>
      </c>
      <c r="K5" s="19" t="s">
        <v>39115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45976.465771527779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45976.465771527779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45976.465771527779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45976.465771527779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45976.465771527779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45976.465771527779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45976.465771527779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45976.465771527779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45976.465771527779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45976.465771527779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45976.465771527779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45976.465771527779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45976.465771527779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45976.465771527779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45976.465771527779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45976.465771527779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45976.465771527779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45976.465771527779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45976.465771527779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45976.465771527779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45976.465771527779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45976.465771527779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45976.465771527779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45976.465771527779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45976.465771527779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45976.465771527779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45976.465771527779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45976.465771527779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27"/>
      <c r="B34" s="128" t="str">
        <f>IFERROR(VLOOKUP(D34,DB!A:K,11,0),"")</f>
        <v/>
      </c>
      <c r="C34" s="128"/>
      <c r="D34" s="128"/>
      <c r="E34" s="129"/>
      <c r="F34" s="130"/>
      <c r="G34" s="131">
        <f ca="1">IFERROR(NOW()-F34,"-")</f>
        <v>45976.465771527779</v>
      </c>
      <c r="H34" s="130"/>
      <c r="I34" s="128" t="str">
        <f>IFERROR(VLOOKUP(D34,DB!A:F,6,0),"")</f>
        <v/>
      </c>
      <c r="J34" s="128" t="str">
        <f>IFERROR(VLOOKUP(D34,DB!A:G,7,0),"")</f>
        <v/>
      </c>
      <c r="K34" s="132"/>
      <c r="L34" s="128" t="str">
        <f>IFERROR(VLOOKUP(D34,DB!A:I,9,0),"")</f>
        <v/>
      </c>
      <c r="M34" s="128"/>
      <c r="N34" s="128"/>
      <c r="O34" s="128"/>
      <c r="P34" s="128"/>
      <c r="Q34" s="128"/>
      <c r="R34" s="128"/>
      <c r="S34" s="128"/>
      <c r="T34" s="128"/>
      <c r="U34" s="128"/>
      <c r="V34" s="128"/>
      <c r="W34" s="128"/>
      <c r="X34" s="128"/>
      <c r="Y34" s="128"/>
      <c r="Z34" s="128"/>
      <c r="AA34" s="128"/>
      <c r="AB34" s="128"/>
      <c r="AC34" s="128"/>
      <c r="AD34" s="128"/>
      <c r="AE34" s="128"/>
      <c r="AF34" s="128"/>
      <c r="AG34" s="128"/>
      <c r="AH34" s="128"/>
      <c r="AI34" s="128"/>
      <c r="AJ34" s="128"/>
      <c r="AK34" s="128"/>
      <c r="AL34" s="128"/>
      <c r="AM34" s="128"/>
      <c r="AN34" s="128"/>
      <c r="AO34" s="128"/>
      <c r="AP34" s="128"/>
      <c r="AQ34" s="128"/>
      <c r="AR34" s="128"/>
      <c r="AS34" s="128"/>
      <c r="AT34" s="128"/>
      <c r="AU34" s="128"/>
      <c r="AV34" s="128"/>
      <c r="AW34" s="128"/>
      <c r="AX34" s="128"/>
      <c r="AY34" s="128"/>
      <c r="AZ34" s="128"/>
      <c r="BA34" s="128"/>
      <c r="BB34" s="128"/>
      <c r="BC34" s="128"/>
      <c r="BD34" s="128"/>
      <c r="BE34" s="128"/>
      <c r="BF34" s="128"/>
      <c r="BG34" s="128"/>
      <c r="BH34" s="128"/>
      <c r="BI34" s="128"/>
      <c r="BJ34" s="128"/>
      <c r="BK34" s="128"/>
      <c r="BL34" s="128"/>
      <c r="BM34" s="128"/>
      <c r="BN34" s="128"/>
      <c r="BO34" s="128"/>
      <c r="BP34" s="128"/>
      <c r="BQ34" s="128"/>
      <c r="BR34" s="128"/>
      <c r="BS34" s="128"/>
      <c r="BT34" s="128"/>
      <c r="BU34" s="128"/>
      <c r="BV34" s="128"/>
      <c r="BW34" s="128"/>
      <c r="BX34" s="128"/>
      <c r="BY34" s="128"/>
      <c r="BZ34" s="128"/>
      <c r="CA34" s="128"/>
      <c r="CB34" s="128"/>
      <c r="CC34" s="128"/>
      <c r="CD34" s="128"/>
      <c r="CE34" s="128"/>
      <c r="CF34" s="128"/>
      <c r="CG34" s="128"/>
      <c r="CH34" s="128"/>
      <c r="CI34" s="128"/>
      <c r="CJ34" s="133"/>
    </row>
  </sheetData>
  <dataValidations count="2">
    <dataValidation allowBlank="1" showInputMessage="1" showErrorMessage="1" sqref="E1" xr:uid="{4D935161-CDD3-4592-B877-3FB59C99E142}"/>
    <dataValidation type="list" allowBlank="1" showInputMessage="1" showErrorMessage="1" sqref="E3:E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45976.465771527779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45976.465771527779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45976.465771527779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45976.465771527779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45976.465771527779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45976.465771527779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45976.465771527779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45976.465771527779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45976.465771527779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45976.465771527779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45976.465771527779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45976.465771527779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45976.465771527779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45976.465771527779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45976.465771527779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45976.465771527779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45976.465771527779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45976.465771527779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45976.465771527779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45976.465771527779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45976.465771527779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45976.465771527779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45976.465771527779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45976.465771527779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45976.465771527779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45976.465771527779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45976.465771527779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45976.465771527779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45976.465771527779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45976.465771527779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45976.465771527779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45976.465771527779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45976.465771527779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45976.465771527779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45976.465771527779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45976.465771527779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45976.465771527779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45976.465771527779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45976.465771527779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45976.465771527779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45976.465771527779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45976.465771527779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45976.465771527779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45976.465771527779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45976.465771527779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45976.465771527779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45976.465771527779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45976.465771527779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45976.465771527779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45976.465771527779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45976.465771527779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45976.465771527779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45976.465771527779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45976.465771527779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45976.465771527779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45976.465771527779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45976.465771527779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45976.465771527779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45976.465771527779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45976.465771527779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45976.465771527779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45976.465771527779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45976.465771527779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45976.465771527779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45976.465771527779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45976.465771527779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45976.465771527779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45976.465771527779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45976.465771527779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45976.465771527779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45976.465771527779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45976.465771527779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45976.465771527779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45976.465771527779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45976.465771527779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45976.465771527779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45976.465771527779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45976.465771527779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45976.465771527779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45976.465771527779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45976.465771527779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45976.465771527779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45976.465771527779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45976.465771527779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45976.465771527779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45976.465771527779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45976.465771527779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45976.465771527779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45976.465771527779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45976.465771527779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45976.465771527779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45976.465771527779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45976.465771527779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45976.465771527779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45976.465771527779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45976.465771527779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45976.465771527779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45976.465771527779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45976.465771527779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45976.465771527779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45976.465771527779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45976.465771527779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45976.465771527779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45976.465771527779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45976.465771527779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45976.465771527779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45976.465771527779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45976.465771527779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45976.465771527779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45976.465771527779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45976.465771527779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45976.465771527779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45976.465771527779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45976.465771527779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45976.465771527779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45976.465771527779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45976.465771527779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45976.465771527779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45976.465771527779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45976.465771527779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45976.465771527779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45976.465771527779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45976.465771527779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45976.465771527779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45976.465771527779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45976.465771527779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45976.465771527779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45976.465771527779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45976.465771527779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45976.465771527779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45976.465771527779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45976.465771527779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45976.465771527779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45976.465771527779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45976.465771527779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45976.465771527779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45976.465771527779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45976.465771527779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45976.465771527779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45976.465771527779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45976.465771527779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45976.465771527779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45976.465771527779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45976.465771527779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45976.465771527779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45976.465771527779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45976.465771527779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45976.465771527779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45976.465771527779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45976.465771527779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45976.465771527779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45976.465771527779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45976.465771527779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45976.465771527779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45976.465771527779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45976.465771527779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45976.465771527779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45976.465771527779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45976.465771527779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45976.465771527779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45976.465771527779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45976.465771527779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45976.465771527779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45976.465771527779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45976.465771527779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45976.465771527779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45976.465771527779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45976.465771527779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45976.465771527779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45976.465771527779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45976.465771527779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45976.465771527779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45976.465771527779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45976.465771527779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45976.465771527779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45976.465771527779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45976.465771527779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45976.465771527779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45976.465771527779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45976.465771527779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45976.465771527779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45976.465771527779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45976.465771527779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45976.465771527779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45976.465771527779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45976.465771527779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45976.465771527779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45976.465771527779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45976.465771527779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45976.465771527779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45976.465771527779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45976.465771527779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45976.465771527779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45976.465771527779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45976.465771527779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45976.465771527779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45976.465771527779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45976.465771527779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45976.465771527779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45976.465771527779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45976.465771527779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45976.465771527779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45976.465771527779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45976.465771527779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45976.465771527779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45976.465771527779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45976.465771527779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45976.465771527779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45976.465771527779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45976.465771527779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45976.465771527779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45976.465771527779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45976.465771527779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45976.465771527779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45976.465771527779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45976.465771527779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45976.465771527779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45976.465771527779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45976.465771527779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45976.465771527779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45976.465771527779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45976.465771527779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45976.465771527779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45976.465771527779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45976.465771527779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45976.465771527779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45976.465771527779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45976.465771527779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45976.465771527779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45976.465771527779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45976.465771527779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45976.465771527779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45976.465771527779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45976.465771527779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45976.465771527779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45976.465771527779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45976.465771527779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45976.465771527779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45976.465771527779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45976.465771527779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45976.465771527779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45976.465771527779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45976.465771527779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45976.465771527779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45976.465771527779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45976.465771527779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45976.465771527779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45976.465771527779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45976.465771527779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45976.465771527779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45976.465771527779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45976.465771527779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45976.465771527779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45976.465771527779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45976.465771527779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45976.465771527779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45976.465771527779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45976.465771527779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45976.465771527779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45976.465771527779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45976.465771527779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45976.465771527779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45976.465771527779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45976.465771527779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45976.465771527779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45976.465771527779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45976.465771527779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45976.465771527779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45976.465771527779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45976.465771527779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45976.465771527779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45976.465771527779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45976.465771527779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45976.465771527779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45976.465771527779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45976.465771527779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45976.465771527779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45976.465771527779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45976.465771527779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45976.465771527779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45976.465771527779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45976.465771527779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45976.465771527779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45976.465771527779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45976.465771527779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45976.465771527779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45976.465771527779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45976.465771527779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45976.465771527779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45976.465771527779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45976.465771527779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45976.465771527779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45976.465771527779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45976.465771527779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45976.465771527779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45976.465771527779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45976.465771527779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45976.465771527779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45976.465771527779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45976.465771527779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45976.465771527779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45976.465771527779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45976.465771527779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45976.465771527779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45976.465771527779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45976.465771527779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45976.465771527779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45976.465771527779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45976.465771527779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45976.465771527779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45976.465771527779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45976.465771527779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45976.465771527779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45976.465771527779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45976.465771527779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45976.465771527779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45976.465771527779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45976.465771527779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45976.465771527779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45976.465771527779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45976.465771527779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45976.465771527779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45976.465771527779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45976.465771527779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45976.465771527779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45976.465771527779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45976.465771527779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45976.465771527779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45976.465771527779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45976.465771527779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45976.465771527779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45976.465771527779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45976.465771527779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45976.465771527779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45976.465771527779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45976.465771527779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45976.465771527779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45976.465771527779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45976.465771527779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45976.465771527779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45976.465771527779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45976.465771527779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45976.465771527779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45976.465771527779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45976.465771527779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45976.465771527779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45976.465771527779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45976.465771527779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45976.465771527779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45976.465771527779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45976.465771527779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45976.465771527779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45976.465771527779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45976.465771527779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45976.465771527779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45976.465771527779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45976.465771527779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45976.465771527779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45976.465771527779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45976.465771527779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45976.465771527779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45976.465771527779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45976.465771527779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45976.465771527779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45976.465771527779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45976.465771527779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45976.465771527779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45976.465771527779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45976.465771527779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45976.465771527779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45976.465771527779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45976.465771527779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45976.465771527779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45976.465771527779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45976.465771527779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45976.465771527779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45976.465771527779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45976.465771527779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45976.465771527779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45976.465771527779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45976.465771527779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45976.465771527779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45976.465771527779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45976.465771527779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45976.465771527779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45976.465771527779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45976.465771527779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45976.465771527779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45976.465771527779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45976.465771527779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45976.465771527779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45976.465771527779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45976.465771527779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45976.465771527779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45976.465771527779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45976.465771527779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45976.465771527779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45976.465771527779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45976.465771527779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45976.465771527779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45976.465771527779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45976.465771527779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45976.465771527779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45976.465771527779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45976.465771527779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45976.465771527779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45976.465771527779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45976.465771527779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45976.465771527779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45976.465771527779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45976.465771527779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45976.465771527779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45976.465771527779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45976.465771527779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45976.465771527779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45976.465771527779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45976.465771527779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45976.465771527779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45976.465771527779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45976.465771527779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45976.465771527779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45976.465771527779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45976.465771527779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45976.465771527779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45976.465771527779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45976.465771527779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45976.465771527779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45976.465771527779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45976.465771527779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45976.465771527779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45976.465771527779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45976.465771527779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45976.465771527779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45976.465771527779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45976.465771527779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45976.465771527779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45976.465771527779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45976.465771527779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45976.465771527779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45976.465771527779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45976.465771527779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45976.465771527779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45976.465771527779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45976.465771527779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45976.465771527779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45976.465771527779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45976.465771527779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45976.465771527779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45976.465771527779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45976.465771527779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45976.465771527779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45976.465771527779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45976.465771527779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45976.465771527779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45976.465771527779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45976.465771527779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45976.465771527779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45976.465771527779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45976.465771527779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45976.465771527779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45976.465771527779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45976.465771527779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45976.465771527779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45976.465771527779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45976.465771527779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45976.465771527779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45976.465771527779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45976.465771527779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45976.465771527779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45976.465771527779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45976.465771527779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45976.465771527779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45976.465771527779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45976.465771527779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45976.465771527779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45976.465771527779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45976.465771527779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45976.465771527779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45976.465771527779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45976.465771527779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45976.465771527779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45976.465771527779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45976.465771527779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45976.465771527779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45976.465771527779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45976.465771527779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45976.465771527779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45976.465771527779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45976.465771527779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45976.465771527779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45976.465771527779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45976.465771527779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45976.465771527779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45976.465771527779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45976.465771527779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45976.465771527779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45976.465771527779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45976.465771527779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45976.465771527779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45976.465771527779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45976.465771527779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45976.465771527779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45976.465771527779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45976.465771527779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45976.465771527779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45976.465771527779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45976.465771527779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45976.465771527779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45976.465771527779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45976.465771527779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45976.465771527779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45976.465771527779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45976.465771527779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45976.465771527779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45976.465771527779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45976.465771527779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45976.465771527779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45976.465771527779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45976.465771527779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45976.465771527779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45976.465771527779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45976.465771527779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45976.465771527779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45976.465771527779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45976.465771527779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45976.465771527779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45976.465771527779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45976.465771527779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45976.465771527779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45976.465771527779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45976.465771527779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45976.465771527779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45976.465771527779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45976.465771527779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45976.465771527779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45976.465771527779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45976.465771527779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45976.465771527779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45976.465771527779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45976.465771527779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45976.465771527779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45976.465771527779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45976.465771527779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45976.465771527779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45976.465771527779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45976.465771527779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45976.465771527779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45976.465771527779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45976.465771527779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45976.465771527779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45976.465771527779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45976.465771527779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45976.465771527779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45976.465771527779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45976.465771527779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45976.465771527779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45976.465771527779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45976.465771527779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45976.465771527779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45976.465771527779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45976.465771527779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45976.465771527779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45976.465771527779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45976.465771527779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45976.465771527779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45976.465771527779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45976.465771527779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45976.465771527779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45976.465771527779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45976.465771527779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45976.465771527779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45976.465771527779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45976.465771527779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45976.465771527779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45976.465771527779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45976.465771527779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45976.465771527779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45976.465771527779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45976.465771527779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45976.465771527779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45976.465771527779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45976.465771527779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45976.465771527779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45976.465771527779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45976.465771527779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45976.465771527779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45976.465771527779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45976.465771527779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45976.465771527779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45976.465771527779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45976.465771527779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45976.465771527779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45976.465771527779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45976.465771527779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45976.465771527779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45976.465771527779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45976.465771527779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45976.465771527779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45976.465771527779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45976.465771527779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45976.465771527779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45976.465771527779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45976.465771527779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45976.465771527779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45976.465771527779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45976.465771527779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45976.465771527779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45976.465771527779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45976.465771527779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45976.465771527779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45976.465771527779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45976.465771527779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45976.465771527779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45976.465771527779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45976.465771527779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45976.465771527779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45976.465771527779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45976.465771527779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45976.465771527779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45976.465771527779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45976.465771527779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45976.465771527779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45976.465771527779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45976.465771527779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45976.465771527779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45976.465771527779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45976.465771527779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45976.465771527779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45976.465771527779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45976.465771527779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45976.465771527779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45976.465771527779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45976.465771527779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45976.465771527779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45976.465771527779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45976.465771527779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45976.465771527779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45976.465771527779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45976.465771527779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45976.465771527779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45976.465771527779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45976.465771527779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45976.465771527779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45976.465771527779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45976.465771527779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45976.465771527779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45976.465771527779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45976.465771527779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45976.465771527779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45976.465771527779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45976.465771527779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45976.465771527779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45976.465771527779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45976.465771527779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45976.465771527779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45976.465771527779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45976.465771527779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45976.465771527779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45976.465771527779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45976.465771527779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45976.465771527779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45976.465771527779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45976.465771527779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45976.465771527779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45976.465771527779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45976.465771527779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45976.465771527779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45976.465771527779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45976.465771527779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45976.465771527779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45976.465771527779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45976.465771527779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45976.465771527779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45976.465771527779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45976.465771527779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45976.465771527779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45976.465771527779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45976.465771527779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45976.465771527779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45976.465771527779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45976.465771527779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45976.465771527779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45976.465771527779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45976.465771527779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45976.465771527779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45976.465771527779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45976.465771527779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45976.465771527779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45976.465771527779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45976.465771527779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45976.465771527779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45976.465771527779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45976.465771527779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45976.465771527779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45976.465771527779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45976.465771527779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45976.465771527779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45976.465771527779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45976.465771527779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45976.465771527779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45976.465771527779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45976.465771527779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45976.465771527779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45976.465771527779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45976.465771527779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45976.465771527779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45976.465771527779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45976.465771527779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45976.465771527779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45976.465771527779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45976.465771527779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45976.465771527779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45976.465771527779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45976.465771527779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45976.465771527779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45976.465771527779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45976.465771527779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45976.465771527779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45976.465771527779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45976.465771527779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45976.465771527779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45976.465771527779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45976.465771527779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45976.465771527779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45976.465771527779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45976.465771527779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45976.465771527779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45976.465771527779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45976.465771527779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45976.465771527779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45976.465771527779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45976.465771527779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45976.465771527779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45976.465771527779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45976.465771527779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45976.465771527779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45976.465771527779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45976.465771527779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45976.465771527779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45976.465771527779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45976.465771527779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45976.465771527779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45976.465771527779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45976.465771527779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45976.465771527779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45976.465771527779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45976.465771527779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45976.465771527779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45976.465771527779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45976.465771527779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45976.465771527779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45976.465771527779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45976.465771527779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45976.465771527779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45976.465771527779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45976.465771527779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45976.465771527779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45976.465771527779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45976.465771527779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45976.465771527779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45976.465771527779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45976.465771527779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45976.465771527779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45976.465771527779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45976.465771527779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45976.465771527779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45976.465771527779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45976.465771527779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45976.465771527779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45976.465771527779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45976.465771527779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45976.465771527779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45976.465771527779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45976.465771527779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45976.465771527779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45976.465771527779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45976.465771527779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45976.465771527779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45976.465771527779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45976.465771527779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45976.465771527779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45976.465771527779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45976.465771527779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45976.465771527779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45976.465771527779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45976.465771527779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45976.465771527779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45976.465771527779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45976.465771527779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45976.465771527779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45976.465771527779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45976.465771527779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45976.465771527779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45976.465771527779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45976.465771527779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45976.465771527779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45976.465771527779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45976.465771527779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45976.465771527779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45976.465771527779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45976.465771527779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45976.465771527779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45976.465771527779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45976.465771527779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45976.465771527779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45976.465771527779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45976.465771527779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45976.465771527779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45976.465771527779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45976.465771527779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45976.465771527779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45976.465771527779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45976.465771527779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45976.465771527779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45976.465771527779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45976.465771527779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45976.465771527779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45976.465771527779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45976.465771527779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45976.465771527779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45976.465771527779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45976.465771527779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45976.465771527779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45976.465771527779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45976.465771527779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45976.465771527779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45976.465771527779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45976.465771527779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45976.465771527779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45976.465771527779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45976.465771527779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45976.465771527779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45976.465771527779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45976.465771527779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45976.465771527779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45976.465771527779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45976.465771527779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45976.465771527779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45976.465771527779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45976.465771527779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45976.465771527779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45976.465771527779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45976.465771527779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45976.465771527779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45976.465771527779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45976.465771527779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45976.465771527779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45976.465771527779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45976.465771527779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45976.465771527779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45976.465771527779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45976.465771527779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45976.465771527779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45976.465771527779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45976.465771527779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45976.465771527779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45976.465771527779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45976.465771527779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45976.465771527779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45976.465771527779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45976.465771527779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45976.465771527779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45976.465771527779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45976.465771527779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45976.465771527779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45976.465771527779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45976.465771527779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45976.465771527779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45976.465771527779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45976.465771527779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45976.465771527779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45976.465771527779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45976.465771527779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45976.465771527779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45976.465771527779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45976.465771527779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45976.465771527779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45976.465771527779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45976.465771527779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45976.465771527779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45976.465771527779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45976.465771527779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45976.465771527779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45976.465771527779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45976.465771527779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45976.465771527779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45976.465771527779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45976.465771527779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45976.465771527779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45976.465771527779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45976.465771527779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45976.465771527779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45976.465771527779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45976.465771527779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45976.465771527779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45976.465771527779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45976.465771527779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45976.465771527779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45976.465771527779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45976.465771527779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45976.465771527779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45976.465771527779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45976.465771527779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45976.465771527779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45976.465771527779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45976.465771527779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45976.465771527779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45976.465771527779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45976.465771527779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45976.465771527779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45976.465771527779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45976.465771527779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45976.465771527779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45976.465771527779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45976.465771527779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45976.465771527779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45976.465771527779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45976.465771527779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45976.465771527779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45976.465771527779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45976.465771527779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45976.465771527779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45976.465771527779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45976.465771527779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45976.465771527779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45976.465771527779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45976.465771527779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45976.465771527779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45976.465771527779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45976.465771527779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45976.465771527779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45976.465771527779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45976.465771527779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45976.465771527779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45976.465771527779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45976.465771527779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45976.465771527779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45976.465771527779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45976.465771527779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45976.465771527779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45976.465771527779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45976.465771527779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45976.465771527779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45976.465771527779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45976.465771527779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45976.465771527779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45976.465771527779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45976.465771527779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45976.465771527779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45976.465771527779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45976.465771527779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45976.465771527779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45976.465771527779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45976.465771527779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45976.465771527779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45976.465771527779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45976.465771527779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45976.465771527779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45976.465771527779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45976.465771527779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45976.465771527779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45976.465771527779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45976.465771527779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45976.465771527779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45976.465771527779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45976.465771527779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45976.465771527779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45976.465771527779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45976.465771527779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45976.465771527779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45976.465771527779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45976.465771527779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45976.465771527779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45976.465771527779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45976.465771527779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45976.465771527779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45976.465771527779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45976.465771527779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45976.465771527779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45976.465771527779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45976.465771527779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45976.465771527779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45976.465771527779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45976.465771527779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45976.465771527779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45976.465771527779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45976.465771527779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45976.465771527779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45976.465771527779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45976.465771527779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45976.465771527779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45976.465771527779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45976.465771527779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45976.465771527779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45976.465771527779</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9"/>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272.9850539351828</v>
      </c>
      <c r="H2" s="96">
        <v>45703.474768518521</v>
      </c>
      <c r="I2" s="96" t="str">
        <f>IFERROR(VLOOKUP(D2,DB!A:F,6,0),"")</f>
        <v>SCECO</v>
      </c>
      <c r="J2" s="96" t="str">
        <f>IFERROR(VLOOKUP(D2,DB!A:G,7,0),"")</f>
        <v>Dead</v>
      </c>
      <c r="K2" s="98" t="s">
        <v>39117</v>
      </c>
      <c r="L2" s="92" t="str">
        <f>IFERROR(VLOOKUP(D2,DB!A:I,9,0),"")</f>
        <v>Latis</v>
      </c>
    </row>
    <row r="3" spans="1:16" ht="36.75" customHeight="1">
      <c r="A3" s="135" t="s">
        <v>39118</v>
      </c>
      <c r="B3" s="135" t="str">
        <f>IFERROR(VLOOKUP(D3,DB!A:K,11,0),"")</f>
        <v>R4</v>
      </c>
      <c r="C3" s="94">
        <v>1</v>
      </c>
      <c r="D3" s="92" t="s">
        <v>36421</v>
      </c>
      <c r="E3" s="95" t="s">
        <v>39021</v>
      </c>
      <c r="F3" s="96">
        <v>45975.803229166668</v>
      </c>
      <c r="G3" s="97">
        <f ca="1">IFERROR(NOW()-F3,"")</f>
        <v>0.66254236111126374</v>
      </c>
      <c r="H3" s="96">
        <v>45975.787465277775</v>
      </c>
      <c r="I3" s="135" t="str">
        <f>IFERROR(VLOOKUP(D3,DB!A:F,6,0),"")</f>
        <v>Generator-SG</v>
      </c>
      <c r="J3" s="135" t="str">
        <f>IFERROR(VLOOKUP(D3,DB!A:G,7,0),"")</f>
        <v>No BB Shifted</v>
      </c>
      <c r="K3" s="98" t="s">
        <v>39119</v>
      </c>
      <c r="L3" s="92" t="str">
        <f>IFERROR(VLOOKUP(D3,DB!A:I,9,0),"")</f>
        <v>Latis</v>
      </c>
    </row>
    <row r="4" spans="1:16" ht="31.5" customHeight="1">
      <c r="A4" s="135" t="s">
        <v>39120</v>
      </c>
      <c r="B4" s="135" t="str">
        <f>IFERROR(VLOOKUP(D4,DB!A:K,11,0),"")</f>
        <v>R4</v>
      </c>
      <c r="C4" s="94">
        <v>1</v>
      </c>
      <c r="D4" s="92" t="s">
        <v>35964</v>
      </c>
      <c r="E4" s="95" t="s">
        <v>39021</v>
      </c>
      <c r="F4" s="96">
        <v>45976.18476851852</v>
      </c>
      <c r="G4" s="97">
        <f ca="1">IFERROR(NOW()-F4,"")</f>
        <v>0.28100300925871124</v>
      </c>
      <c r="H4" s="96">
        <v>45976.176817129628</v>
      </c>
      <c r="I4" s="135" t="str">
        <f>IFERROR(VLOOKUP(D4,DB!A:F,6,0),"")</f>
        <v>SCECO</v>
      </c>
      <c r="J4" s="135" t="str">
        <f>IFERROR(VLOOKUP(D4,DB!A:G,7,0),"")</f>
        <v>Dead</v>
      </c>
      <c r="K4" s="98" t="s">
        <v>39121</v>
      </c>
      <c r="L4" s="92" t="str">
        <f>IFERROR(VLOOKUP(D4,DB!A:I,9,0),"")</f>
        <v>Latis</v>
      </c>
    </row>
    <row r="5" spans="1:16" ht="15" customHeight="1">
      <c r="A5" s="135" t="s">
        <v>39122</v>
      </c>
      <c r="B5" s="135" t="str">
        <f>IFERROR(VLOOKUP(D5,DB!A:K,11,0),"")</f>
        <v>R4</v>
      </c>
      <c r="C5" s="94">
        <v>1</v>
      </c>
      <c r="D5" s="92" t="s">
        <v>32088</v>
      </c>
      <c r="E5" s="95" t="s">
        <v>39021</v>
      </c>
      <c r="F5" s="96">
        <v>45976.283148148148</v>
      </c>
      <c r="G5" s="97">
        <f ca="1">IFERROR(NOW()-F5,"")</f>
        <v>0.18262337963096797</v>
      </c>
      <c r="H5" s="96">
        <v>45976.277083333334</v>
      </c>
      <c r="I5" s="135" t="str">
        <f>IFERROR(VLOOKUP(D5,DB!A:F,6,0),"")</f>
        <v>SCECO</v>
      </c>
      <c r="J5" s="135" t="str">
        <f>IFERROR(VLOOKUP(D5,DB!A:G,7,0),"")</f>
        <v>Dead</v>
      </c>
      <c r="K5" s="98" t="s">
        <v>39123</v>
      </c>
      <c r="L5" s="92" t="str">
        <f>IFERROR(VLOOKUP(D5,DB!A:I,9,0),"")</f>
        <v>Latis</v>
      </c>
    </row>
    <row r="6" spans="1:16" ht="15" customHeight="1">
      <c r="A6" s="135" t="s">
        <v>39124</v>
      </c>
      <c r="B6" s="135" t="str">
        <f>IFERROR(VLOOKUP(D6,DB!A:K,11,0),"")</f>
        <v>R4</v>
      </c>
      <c r="C6" s="94">
        <v>1</v>
      </c>
      <c r="D6" s="92" t="s">
        <v>38662</v>
      </c>
      <c r="E6" s="95" t="s">
        <v>39021</v>
      </c>
      <c r="F6" s="96">
        <v>45976.384189814817</v>
      </c>
      <c r="G6" s="97">
        <f ca="1">IFERROR(NOW()-F6,"")</f>
        <v>8.1581712962361053E-2</v>
      </c>
      <c r="H6" s="96">
        <v>45976.389039351852</v>
      </c>
      <c r="I6" s="135" t="str">
        <f>IFERROR(VLOOKUP(D6,DB!A:F,6,0),"")</f>
        <v>SCECO</v>
      </c>
      <c r="J6" s="135" t="str">
        <f>IFERROR(VLOOKUP(D6,DB!A:G,7,0),"")</f>
        <v>No BB Shifted</v>
      </c>
      <c r="K6" s="98" t="s">
        <v>39125</v>
      </c>
      <c r="L6" s="92" t="str">
        <f>IFERROR(VLOOKUP(D6,DB!A:I,9,0),"")</f>
        <v>Latis</v>
      </c>
    </row>
    <row r="7" spans="1:16" ht="15" customHeight="1">
      <c r="A7" s="135" t="s">
        <v>39126</v>
      </c>
      <c r="B7" s="135" t="str">
        <f>IFERROR(VLOOKUP(D7,DB!A:K,11,0),"")</f>
        <v>R4</v>
      </c>
      <c r="C7" s="94">
        <v>1</v>
      </c>
      <c r="D7" s="92" t="s">
        <v>37524</v>
      </c>
      <c r="E7" s="95" t="s">
        <v>39021</v>
      </c>
      <c r="F7" s="96"/>
      <c r="G7" s="97">
        <f ca="1">IFERROR(NOW()-F7,"")</f>
        <v>45976.465771527779</v>
      </c>
      <c r="H7" s="96">
        <v>45976.299907407411</v>
      </c>
      <c r="I7" s="135" t="str">
        <f>IFERROR(VLOOKUP(D7,DB!A:F,6,0),"")</f>
        <v>SCECO</v>
      </c>
      <c r="J7" s="135" t="str">
        <f>IFERROR(VLOOKUP(D7,DB!A:G,7,0),"")</f>
        <v>Dead</v>
      </c>
      <c r="K7" s="98" t="s">
        <v>39127</v>
      </c>
      <c r="L7" s="92" t="str">
        <f>IFERROR(VLOOKUP(D7,DB!A:I,9,0),"")</f>
        <v>Latis</v>
      </c>
    </row>
    <row r="8" spans="1:16" ht="15" customHeight="1">
      <c r="A8" s="135"/>
      <c r="B8" s="135" t="str">
        <f>IFERROR(VLOOKUP(D8,DB!A:K,11,0),"")</f>
        <v/>
      </c>
      <c r="C8" s="94"/>
      <c r="D8" s="92"/>
      <c r="E8" s="95"/>
      <c r="F8" s="96"/>
      <c r="G8" s="97">
        <f ca="1">IFERROR(NOW()-F8,"")</f>
        <v>45976.465771527779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45976.465771527779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45976.465771527779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45976.465771527779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45976.465771527779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45976.465771527779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45976.465771527779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45976.465771527779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45976.465771527779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45976.465771527779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45976.465771527779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45976.465771527779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45976.465771527779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45976.465771527779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45976.465771527779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45976.465771527779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45976.465771527779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45976.465771527779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45976.465771527779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45976.465771527779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45976.465771527779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45976.465771527779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45976.465771527779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45976.465771527779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45976.465771527779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45976.465771527779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45976.465771527779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45976.465771527779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45976.465771527779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45976.465771527779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45976.465771527779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45976.465771527779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45976.465771527779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45976.465771527779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45976.465771527779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45976.465771527779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45976.465771527779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45976.465771527779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45976.465771527779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45976.465771527779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45976.465771527779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45976.465771527779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45976.465771527779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45976.465771527779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45976.465771527779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45976.465771527779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45976.465771527779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45976.465771527779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45976.465771527779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45976.465771527779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45976.465771527779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45976.465771527779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45976.465771527779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45976.465771527779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45976.465771527779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45976.465771527779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45976.465771527779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45976.465771527779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45976.465771527779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45976.465771527779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45976.465771527779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45976.465771527779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45976.465771527779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45976.465771527779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45976.465771527779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45976.465771527779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45976.465771527779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45976.465771527779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45976.465771527779</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45976.465771527779</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45976.465771527779</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45976.465771527779</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45976.465771527779</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45976.465771527779</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45976.465771527779</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45976.465771527779</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45976.465771527779</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45976.465771527779</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45976.465771527779</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45976.465771527779</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45976.465771527779</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45976.465771527779</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45976.465771527779</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45976.465771527779</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45976.465771527779</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45976.465771527779</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45976.465771527779</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45976.465771527779</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45976.465771527779</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45976.465771527779</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45976.465771527779</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ca="1">IFERROR(NOW()-F99,"")</f>
        <v>45976.465771527779</v>
      </c>
      <c r="H99" s="96"/>
      <c r="I99" s="135" t="str">
        <f>IFERROR(VLOOKUP(D99,DB!A:F,6,0),"")</f>
        <v/>
      </c>
      <c r="J99" s="135" t="str">
        <f>IFERROR(VLOOKUP(D99,DB!A:G,7,0),"")</f>
        <v/>
      </c>
      <c r="K99" s="98"/>
      <c r="L99" s="92" t="str">
        <f>IFERROR(VLOOKUP(D99,DB!A:I,9,0),"")</f>
        <v/>
      </c>
    </row>
  </sheetData>
  <dataValidations count="2">
    <dataValidation allowBlank="1" showInputMessage="1" showErrorMessage="1" sqref="E1" xr:uid="{A4F81451-56CC-4543-9497-104C4E44EE4B}"/>
    <dataValidation type="list" allowBlank="1" showInputMessage="1" showErrorMessage="1" sqref="E2:E9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9"/>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39128</v>
      </c>
      <c r="B2" s="37" t="str">
        <f>IFERROR(VLOOKUP(D2,DB!A:K,11,0),"")</f>
        <v>R5</v>
      </c>
      <c r="C2" s="37">
        <v>3</v>
      </c>
      <c r="D2" s="107" t="s">
        <v>36011</v>
      </c>
      <c r="E2" s="37" t="s">
        <v>39021</v>
      </c>
      <c r="F2" s="38">
        <v>45891.832060185188</v>
      </c>
      <c r="G2" s="116">
        <f ca="1">IFERROR(NOW()-F2,"")</f>
        <v>84.633711342590686</v>
      </c>
      <c r="H2" s="38">
        <v>45891.790393518517</v>
      </c>
      <c r="I2" s="37" t="str">
        <f>IFERROR(VLOOKUP(D2,DB!A:F,6,0),"")</f>
        <v>Generator-SG</v>
      </c>
      <c r="J2" s="37" t="str">
        <f>IFERROR(VLOOKUP(D2,DB!A:G,7,0),"")</f>
        <v>Vandalized</v>
      </c>
      <c r="K2" s="37" t="s">
        <v>39129</v>
      </c>
      <c r="L2" s="37" t="str">
        <f>IFERROR(VLOOKUP(D2,DB!A:I,9,0),"")</f>
        <v>Latis</v>
      </c>
      <c r="M2" s="106"/>
    </row>
    <row r="3" spans="1:13" ht="30">
      <c r="A3" s="37" t="s">
        <v>39130</v>
      </c>
      <c r="B3" s="37" t="str">
        <f>IFERROR(VLOOKUP(D3,DB!A:K,11,0),"")</f>
        <v>R5</v>
      </c>
      <c r="C3" s="37">
        <v>1</v>
      </c>
      <c r="D3" s="37" t="s">
        <v>33268</v>
      </c>
      <c r="E3" s="37" t="s">
        <v>39104</v>
      </c>
      <c r="F3" s="38">
        <v>45926.188877314817</v>
      </c>
      <c r="G3" s="116">
        <f t="shared" ref="G3" ca="1" si="0">IFERROR(NOW()-F3,"")</f>
        <v>50.276894212962361</v>
      </c>
      <c r="H3" s="38">
        <v>45926.158159722225</v>
      </c>
      <c r="I3" s="37" t="str">
        <f>IFERROR(VLOOKUP(D3,DB!A:F,6,0),"")</f>
        <v>SCECO</v>
      </c>
      <c r="J3" s="37" t="str">
        <f>IFERROR(VLOOKUP(D3,DB!A:G,7,0),"")</f>
        <v>Good</v>
      </c>
      <c r="K3" s="37" t="s">
        <v>39131</v>
      </c>
      <c r="L3" s="37" t="str">
        <f>IFERROR(VLOOKUP(D3,DB!A:I,9,0),"")</f>
        <v>Latis</v>
      </c>
      <c r="M3" s="106"/>
    </row>
    <row r="4" spans="1:13" ht="48" customHeight="1">
      <c r="A4" s="124" t="s">
        <v>39132</v>
      </c>
      <c r="B4" s="124" t="str">
        <f>IFERROR(VLOOKUP(D4,DB!A:K,11,0),"")</f>
        <v>R5</v>
      </c>
      <c r="C4" s="124">
        <v>1</v>
      </c>
      <c r="D4" s="124" t="s">
        <v>34758</v>
      </c>
      <c r="E4" s="124" t="s">
        <v>39104</v>
      </c>
      <c r="F4" s="125">
        <v>45948.661111111112</v>
      </c>
      <c r="G4" s="126">
        <f t="shared" ref="G4" ca="1" si="1">IFERROR(NOW()-F4,"")</f>
        <v>27.804660416666593</v>
      </c>
      <c r="H4" s="125">
        <v>45948.661111111112</v>
      </c>
      <c r="I4" s="124" t="str">
        <f>IFERROR(VLOOKUP(D4,DB!A:F,6,0),"")</f>
        <v>SCECO</v>
      </c>
      <c r="J4" s="124" t="str">
        <f>IFERROR(VLOOKUP(D4,DB!A:G,7,0),"")</f>
        <v>Dead</v>
      </c>
      <c r="K4" s="124" t="s">
        <v>39133</v>
      </c>
      <c r="L4" s="124" t="str">
        <f>IFERROR(VLOOKUP(D4,DB!A:I,9,0),"")</f>
        <v>Latis</v>
      </c>
    </row>
    <row r="5" spans="1:13" ht="30.75">
      <c r="A5" s="124" t="s">
        <v>39134</v>
      </c>
      <c r="B5" s="124" t="s">
        <v>5443</v>
      </c>
      <c r="C5" s="124">
        <v>1</v>
      </c>
      <c r="D5" s="124" t="s">
        <v>32330</v>
      </c>
      <c r="E5" s="124" t="s">
        <v>39021</v>
      </c>
      <c r="F5" s="125">
        <v>45968.848599537036</v>
      </c>
      <c r="G5" s="126">
        <v>0.54726851851851854</v>
      </c>
      <c r="H5" s="125">
        <v>45968.827465277776</v>
      </c>
      <c r="I5" s="124" t="s">
        <v>22</v>
      </c>
      <c r="J5" s="124" t="s">
        <v>65</v>
      </c>
      <c r="K5" s="124" t="s">
        <v>39135</v>
      </c>
      <c r="L5" s="124" t="s">
        <v>8145</v>
      </c>
    </row>
    <row r="6" spans="1:13">
      <c r="A6" s="124"/>
      <c r="B6" s="124" t="str">
        <f>IFERROR(VLOOKUP(D6,DB!A:K,11,0),"")</f>
        <v/>
      </c>
      <c r="C6" s="124"/>
      <c r="D6" s="124"/>
      <c r="E6" s="124"/>
      <c r="F6" s="124"/>
      <c r="G6" s="126">
        <f t="shared" ref="G6:G52" ca="1" si="2">IFERROR(NOW()-F6,"")</f>
        <v>45976.465771527779</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45976.465771527779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45976.465771527779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45976.465771527779</v>
      </c>
      <c r="H9" s="125"/>
      <c r="I9" s="124" t="str">
        <f>IFERROR(VLOOKUP(D9,DB!A:F,6,0),"")</f>
        <v/>
      </c>
      <c r="J9" s="124" t="str">
        <f>IFERROR(VLOOKUP(D9,DB!A:G,7,0),"")</f>
        <v/>
      </c>
      <c r="K9" s="124"/>
      <c r="L9" s="124" t="str">
        <f>IFERROR(VLOOKUP(D9,DB!A:I,9,0),"")</f>
        <v/>
      </c>
    </row>
    <row r="10" spans="1:13">
      <c r="A10" s="124"/>
      <c r="B10" s="124" t="str">
        <f>IFERROR(VLOOKUP(D10,DB!A:K,11,0),"")</f>
        <v/>
      </c>
      <c r="C10" s="124"/>
      <c r="D10" s="157"/>
      <c r="E10" s="124"/>
      <c r="F10" s="124"/>
      <c r="G10" s="126">
        <f t="shared" ca="1" si="2"/>
        <v>45976.465771527779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45976.465771527779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45976.465771527779</v>
      </c>
      <c r="H12" s="125"/>
      <c r="I12" s="124" t="str">
        <f>IFERROR(VLOOKUP(D12,DB!A:F,6,0),"")</f>
        <v/>
      </c>
      <c r="J12" s="124" t="str">
        <f>IFERROR(VLOOKUP(D12,DB!A:G,7,0),"")</f>
        <v/>
      </c>
      <c r="K12" s="124"/>
      <c r="L12" s="124" t="str">
        <f>IFERROR(VLOOKUP(D12,DB!A:I,9,0),"")</f>
        <v/>
      </c>
    </row>
    <row r="13" spans="1:13">
      <c r="A13" s="124"/>
      <c r="B13" s="124" t="str">
        <f>IFERROR(VLOOKUP(D13,DB!A:K,11,0),"")</f>
        <v/>
      </c>
      <c r="C13" s="124"/>
      <c r="D13" s="156"/>
      <c r="E13" s="124"/>
      <c r="F13" s="124"/>
      <c r="G13" s="126">
        <f t="shared" ca="1" si="2"/>
        <v>45976.465771527779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45976.465771527779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45976.465771527779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45976.465771527779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45976.465771527779</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45976.465771527779</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45976.465771527779</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45976.465771527779</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45976.465771527779</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45976.465771527779</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45976.465771527779</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45976.465771527779</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45976.465771527779</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45976.465771527779</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45976.465771527779</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45976.465771527779</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45976.465771527779</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45976.465771527779</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45976.465771527779</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45976.465771527779</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45976.465771527779</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45976.465771527779</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45976.465771527779</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45976.465771527779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45976.465771527779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45976.465771527779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45976.465771527779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45976.465771527779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45976.465771527779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45976.465771527779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45976.465771527779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45976.465771527779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45976.465771527779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2"/>
        <v>45976.465771527779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45976.465771527779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45976.465771527779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45976.465771527779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45976.465771527779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45976.465771527779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45976.465771527779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ref="G53:G116" ca="1" si="3">IFERROR(NOW()-F53,"")</f>
        <v>45976.465771527779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45976.465771527779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45976.465771527779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45976.465771527779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45976.465771527779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45976.465771527779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45976.465771527779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45976.465771527779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45976.465771527779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45976.465771527779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45976.465771527779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45976.465771527779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45976.465771527779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45976.465771527779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45976.465771527779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45976.465771527779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45976.465771527779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45976.465771527779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45976.465771527779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45976.465771527779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45976.465771527779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45976.465771527779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45976.465771527779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45976.465771527779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45976.465771527779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45976.465771527779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45976.465771527779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45976.465771527779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45976.465771527779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45976.465771527779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45976.465771527779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45976.465771527779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45976.465771527779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45976.465771527779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45976.465771527779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45976.465771527779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45976.465771527779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45976.465771527779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45976.465771527779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45976.465771527779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45976.465771527779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45976.465771527779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45976.465771527779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45976.465771527779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45976.465771527779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45976.465771527779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45976.465771527779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45976.465771527779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45976.465771527779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45976.465771527779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45976.465771527779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45976.465771527779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45976.465771527779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45976.465771527779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45976.465771527779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45976.465771527779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45976.465771527779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45976.465771527779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45976.465771527779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45976.465771527779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45976.465771527779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45976.465771527779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45976.465771527779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45976.465771527779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ref="G117:G180" ca="1" si="4">IFERROR(NOW()-F117,"")</f>
        <v>45976.465771527779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45976.465771527779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45976.465771527779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45976.465771527779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45976.465771527779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45976.465771527779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45976.465771527779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45976.465771527779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45976.465771527779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45976.465771527779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45976.465771527779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45976.465771527779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45976.465771527779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45976.465771527779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45976.465771527779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45976.465771527779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45976.465771527779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45976.465771527779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45976.465771527779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45976.465771527779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45976.465771527779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45976.465771527779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45976.465771527779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45976.465771527779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45976.465771527779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45976.465771527779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45976.465771527779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45976.465771527779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45976.465771527779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45976.465771527779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45976.465771527779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45976.465771527779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45976.465771527779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45976.465771527779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45976.465771527779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45976.465771527779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45976.465771527779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45976.465771527779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45976.465771527779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45976.465771527779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45976.465771527779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45976.465771527779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45976.465771527779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45976.465771527779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45976.465771527779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45976.465771527779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45976.465771527779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45976.465771527779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45976.465771527779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45976.465771527779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45976.465771527779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45976.465771527779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45976.465771527779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45976.465771527779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45976.465771527779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45976.465771527779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45976.465771527779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45976.465771527779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45976.465771527779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45976.465771527779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45976.465771527779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45976.465771527779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45976.465771527779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45976.465771527779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ref="G181:G244" ca="1" si="5">IFERROR(NOW()-F181,"")</f>
        <v>45976.465771527779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45976.465771527779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45976.465771527779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45976.465771527779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45976.465771527779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45976.465771527779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45976.465771527779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45976.465771527779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45976.465771527779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45976.465771527779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45976.465771527779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45976.465771527779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45976.465771527779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45976.465771527779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45976.465771527779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45976.465771527779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45976.465771527779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45976.465771527779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45976.465771527779</v>
      </c>
      <c r="H199" s="124"/>
      <c r="I199" s="124" t="str">
        <f>IFERROR(VLOOKUP(D199,DB!A:F,6,0),"")</f>
        <v/>
      </c>
      <c r="J199" s="124" t="str">
        <f>IFERROR(VLOOKUP(D199,DB!A:G,7,0),"")</f>
        <v/>
      </c>
      <c r="K199" s="124"/>
      <c r="L199" s="124" t="str">
        <f>IFERROR(VLOOKUP(D199,DB!A:I,9,0),"")</f>
        <v/>
      </c>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sheetData>
  <dataValidations count="2">
    <dataValidation allowBlank="1" showInputMessage="1" showErrorMessage="1" sqref="E1" xr:uid="{920C6338-E771-4DAE-8C89-92A9093EA4DE}"/>
    <dataValidation type="list" allowBlank="1" showInputMessage="1" showErrorMessage="1" sqref="E2:E1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7"/>
  <sheetViews>
    <sheetView tabSelected="1" workbookViewId="0">
      <selection activeCell="E2" sqref="E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39136</v>
      </c>
      <c r="B2" s="141" t="str">
        <f>IFERROR(VLOOKUP(D2,DB!A:K,11,0),"")</f>
        <v>R6</v>
      </c>
      <c r="C2" s="142">
        <v>5</v>
      </c>
      <c r="D2" s="141" t="s">
        <v>32023</v>
      </c>
      <c r="E2" s="124" t="s">
        <v>39021</v>
      </c>
      <c r="F2" s="143"/>
      <c r="G2" s="105">
        <f t="shared" ref="G2:G19" ca="1" si="0">IFERROR(NOW()-F2,"-")</f>
        <v>45976.465771527779</v>
      </c>
      <c r="H2" s="143">
        <v>45976.443136574075</v>
      </c>
      <c r="I2" s="141" t="str">
        <f>IFERROR(VLOOKUP(D2,DB!A:F,6,0),"")</f>
        <v>SCECO</v>
      </c>
      <c r="J2" s="141" t="str">
        <f>IFERROR(VLOOKUP(D2,DB!A:G,7,0),"")</f>
        <v>Vandalized+No BB Design</v>
      </c>
      <c r="K2" s="144" t="s">
        <v>39137</v>
      </c>
      <c r="L2" s="145" t="str">
        <f>IFERROR(VLOOKUP(D2,DB!A:I,9,0),"")</f>
        <v>Latis</v>
      </c>
    </row>
    <row r="3" spans="1:16382" ht="31.5" customHeight="1">
      <c r="A3" s="140"/>
      <c r="B3" s="141" t="str">
        <f>IFERROR(VLOOKUP(D3,DB!A:K,11,0),"")</f>
        <v/>
      </c>
      <c r="C3" s="142"/>
      <c r="D3" s="141"/>
      <c r="E3" s="124"/>
      <c r="F3" s="143"/>
      <c r="G3" s="105">
        <f t="shared" ca="1" si="0"/>
        <v>45976.465771527779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45976.465771527779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45976.465771527779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45976.465771527779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45976.465771527779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45976.465771527779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45976.465771527779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45976.465771527779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45976.465771527779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45976.465771527779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45976.465771527779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45976.465771527779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45976.465771527779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45976.465771527779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45976.465771527779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45976.465771527779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45976.465771527779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ref="G20:G83" ca="1" si="1">IFERROR(NOW()-F20,"-")</f>
        <v>45976.465771527779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45976.465771527779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45976.465771527779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45976.465771527779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45976.465771527779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45976.465771527779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45976.465771527779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45976.465771527779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45976.465771527779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45976.465771527779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45976.465771527779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45976.465771527779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45976.465771527779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45976.465771527779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45976.465771527779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45976.465771527779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45976.465771527779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45976.465771527779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45976.465771527779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45976.465771527779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45976.465771527779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45976.465771527779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45976.465771527779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45976.465771527779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45976.465771527779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45976.465771527779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45976.465771527779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45976.465771527779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45976.465771527779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45976.465771527779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45976.465771527779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45976.465771527779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45976.465771527779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45976.465771527779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45976.465771527779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45976.465771527779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45976.465771527779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45976.465771527779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45976.465771527779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45976.465771527779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45976.465771527779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45976.465771527779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45976.465771527779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45976.465771527779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45976.465771527779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45976.465771527779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45976.465771527779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45976.465771527779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45976.465771527779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45976.465771527779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45976.465771527779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45976.465771527779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45976.465771527779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45976.465771527779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45976.465771527779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45976.465771527779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45976.465771527779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45976.465771527779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45976.465771527779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45976.465771527779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45976.465771527779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45976.465771527779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45976.465771527779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45976.465771527779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ref="G84:G117" ca="1" si="2">IFERROR(NOW()-F84,"-")</f>
        <v>45976.465771527779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45976.465771527779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45976.465771527779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45976.465771527779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45976.465771527779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45976.465771527779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45976.465771527779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45976.465771527779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45976.465771527779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45976.465771527779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45976.465771527779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45976.465771527779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45976.465771527779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45976.465771527779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45976.465771527779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45976.465771527779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45976.465771527779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45976.465771527779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45976.465771527779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45976.465771527779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45976.465771527779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45976.465771527779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45976.465771527779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45976.465771527779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45976.465771527779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45976.465771527779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45976.465771527779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45976.465771527779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45976.465771527779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45976.465771527779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45976.465771527779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45976.465771527779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45976.465771527779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45976.465771527779</v>
      </c>
      <c r="H117" s="143"/>
      <c r="I117" s="141" t="str">
        <f>IFERROR(VLOOKUP(D117,DB!A:F,6,0),"")</f>
        <v/>
      </c>
      <c r="J117" s="141" t="str">
        <f>IFERROR(VLOOKUP(D117,DB!A:G,7,0),"")</f>
        <v/>
      </c>
      <c r="K117" s="144"/>
      <c r="L117" s="145" t="str">
        <f>IFERROR(VLOOKUP(D117,DB!A:I,9,0),"")</f>
        <v/>
      </c>
    </row>
  </sheetData>
  <dataValidations count="2">
    <dataValidation allowBlank="1" showInputMessage="1" showErrorMessage="1" sqref="E1" xr:uid="{9E1BC488-8814-4F8A-8DBE-742B3278AB71}"/>
    <dataValidation type="list" allowBlank="1" showInputMessage="1" showErrorMessage="1" sqref="E2:E11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2025-11-15T08:12:44Z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